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activeTab="4"/>
  </bookViews>
  <sheets>
    <sheet name="Приложение 1" sheetId="32" r:id="rId1"/>
    <sheet name="Приложение 2" sheetId="34" r:id="rId2"/>
    <sheet name="Приложение 3" sheetId="45" r:id="rId3"/>
    <sheet name="Приложение 4" sheetId="28" r:id="rId4"/>
    <sheet name="Приложение 5" sheetId="29" r:id="rId5"/>
    <sheet name="Приложение 6 " sheetId="48" r:id="rId6"/>
  </sheets>
  <definedNames>
    <definedName name="_xlnm.Print_Area" localSheetId="2">'Приложение 3'!$A$1:$F$341</definedName>
    <definedName name="_xlnm.Print_Area" localSheetId="4">'Приложение 5'!$A$1:$H$240</definedName>
  </definedNames>
  <calcPr calcId="124519" concurrentCalc="0"/>
</workbook>
</file>

<file path=xl/calcChain.xml><?xml version="1.0" encoding="utf-8"?>
<calcChain xmlns="http://schemas.openxmlformats.org/spreadsheetml/2006/main">
  <c r="E99" i="45"/>
  <c r="F100"/>
  <c r="F101"/>
  <c r="F99"/>
  <c r="D99"/>
  <c r="D82"/>
  <c r="G130" i="29"/>
  <c r="H130"/>
  <c r="F130"/>
  <c r="H191"/>
  <c r="H138"/>
  <c r="H176"/>
  <c r="H195"/>
  <c r="H196"/>
  <c r="H200"/>
  <c r="H201"/>
  <c r="H205"/>
  <c r="H190"/>
  <c r="E82" i="45"/>
  <c r="E81"/>
  <c r="F83"/>
  <c r="F84"/>
  <c r="F86"/>
  <c r="F87"/>
  <c r="F89"/>
  <c r="F91"/>
  <c r="F93"/>
  <c r="F95"/>
  <c r="F97"/>
  <c r="F85"/>
  <c r="F88"/>
  <c r="F90"/>
  <c r="F92"/>
  <c r="F94"/>
  <c r="F96"/>
  <c r="F98"/>
  <c r="F82"/>
  <c r="F81"/>
  <c r="D81"/>
  <c r="J25" i="48"/>
  <c r="I25"/>
  <c r="H25"/>
  <c r="G25"/>
  <c r="F25"/>
  <c r="E25"/>
  <c r="D25"/>
  <c r="C25"/>
  <c r="B25"/>
  <c r="G19" i="29"/>
  <c r="H23"/>
  <c r="H24"/>
  <c r="H41"/>
  <c r="H63"/>
  <c r="H65"/>
  <c r="H70"/>
  <c r="H21"/>
  <c r="H44"/>
  <c r="H40"/>
  <c r="H20"/>
  <c r="H22"/>
  <c r="H25"/>
  <c r="H26"/>
  <c r="H27"/>
  <c r="H28"/>
  <c r="H29"/>
  <c r="H30"/>
  <c r="H31"/>
  <c r="H32"/>
  <c r="H33"/>
  <c r="H34"/>
  <c r="H35"/>
  <c r="H36"/>
  <c r="H37"/>
  <c r="H38"/>
  <c r="H39"/>
  <c r="H42"/>
  <c r="H43"/>
  <c r="H45"/>
  <c r="H46"/>
  <c r="H47"/>
  <c r="H48"/>
  <c r="H50"/>
  <c r="H51"/>
  <c r="H52"/>
  <c r="H53"/>
  <c r="H54"/>
  <c r="H55"/>
  <c r="H56"/>
  <c r="H57"/>
  <c r="H58"/>
  <c r="H59"/>
  <c r="H60"/>
  <c r="H61"/>
  <c r="H62"/>
  <c r="H66"/>
  <c r="H67"/>
  <c r="H68"/>
  <c r="H71"/>
  <c r="H69"/>
  <c r="H49"/>
  <c r="H64"/>
  <c r="H19"/>
  <c r="F19"/>
  <c r="E313" i="45"/>
  <c r="F314"/>
  <c r="F315"/>
  <c r="F326"/>
  <c r="F319"/>
  <c r="F316"/>
  <c r="F318"/>
  <c r="F320"/>
  <c r="F323"/>
  <c r="F324"/>
  <c r="F321"/>
  <c r="F322"/>
  <c r="F327"/>
  <c r="F328"/>
  <c r="F330"/>
  <c r="F317"/>
  <c r="F329"/>
  <c r="F331"/>
  <c r="F332"/>
  <c r="F325"/>
  <c r="F313"/>
  <c r="D313"/>
  <c r="H131" i="29"/>
  <c r="H132"/>
  <c r="H133"/>
  <c r="H134"/>
  <c r="H135"/>
  <c r="H136"/>
  <c r="H137"/>
  <c r="H139"/>
  <c r="H140"/>
  <c r="H141"/>
  <c r="H142"/>
  <c r="H143"/>
  <c r="H144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6"/>
  <c r="H167"/>
  <c r="H168"/>
  <c r="H169"/>
  <c r="H170"/>
  <c r="H171"/>
  <c r="H172"/>
  <c r="H174"/>
  <c r="H175"/>
  <c r="H177"/>
  <c r="H178"/>
  <c r="H180"/>
  <c r="H182"/>
  <c r="H184"/>
  <c r="H186"/>
  <c r="H188"/>
  <c r="H194"/>
  <c r="H197"/>
  <c r="H198"/>
  <c r="H199"/>
  <c r="H202"/>
  <c r="H203"/>
  <c r="H204"/>
  <c r="H206"/>
  <c r="H207"/>
  <c r="H208"/>
  <c r="H209"/>
  <c r="H210"/>
  <c r="H211"/>
  <c r="H213"/>
  <c r="H214"/>
  <c r="H215"/>
  <c r="H216"/>
  <c r="H217"/>
  <c r="H219"/>
  <c r="H220"/>
  <c r="H221"/>
  <c r="H222"/>
  <c r="H223"/>
  <c r="H225"/>
  <c r="H212"/>
  <c r="H164"/>
  <c r="H165"/>
  <c r="H146"/>
  <c r="H173"/>
  <c r="H192"/>
  <c r="H218"/>
  <c r="H179"/>
  <c r="H181"/>
  <c r="H183"/>
  <c r="H185"/>
  <c r="H187"/>
  <c r="H189"/>
  <c r="H193"/>
  <c r="H224"/>
  <c r="H226"/>
  <c r="E155" i="45"/>
  <c r="F156"/>
  <c r="F157"/>
  <c r="F155"/>
  <c r="D155"/>
  <c r="E150"/>
  <c r="F152"/>
  <c r="F151"/>
  <c r="F153"/>
  <c r="F150"/>
  <c r="D150"/>
  <c r="G75" i="29"/>
  <c r="H89"/>
  <c r="H115"/>
  <c r="H80"/>
  <c r="H83"/>
  <c r="H94"/>
  <c r="H95"/>
  <c r="H105"/>
  <c r="H112"/>
  <c r="H113"/>
  <c r="H129"/>
  <c r="H79"/>
  <c r="H76"/>
  <c r="H77"/>
  <c r="H78"/>
  <c r="H81"/>
  <c r="H82"/>
  <c r="H84"/>
  <c r="H85"/>
  <c r="H86"/>
  <c r="H87"/>
  <c r="H88"/>
  <c r="H91"/>
  <c r="H92"/>
  <c r="H93"/>
  <c r="H96"/>
  <c r="H97"/>
  <c r="H98"/>
  <c r="H99"/>
  <c r="H100"/>
  <c r="H102"/>
  <c r="H103"/>
  <c r="H104"/>
  <c r="H106"/>
  <c r="H107"/>
  <c r="H108"/>
  <c r="H109"/>
  <c r="H110"/>
  <c r="H111"/>
  <c r="H114"/>
  <c r="H116"/>
  <c r="H117"/>
  <c r="H118"/>
  <c r="H119"/>
  <c r="H120"/>
  <c r="H121"/>
  <c r="H123"/>
  <c r="H124"/>
  <c r="H125"/>
  <c r="H126"/>
  <c r="H127"/>
  <c r="H128"/>
  <c r="H90"/>
  <c r="H101"/>
  <c r="H75"/>
  <c r="F75"/>
  <c r="E213" i="45"/>
  <c r="F214"/>
  <c r="F215"/>
  <c r="F213"/>
  <c r="D213"/>
  <c r="E97" i="32"/>
  <c r="D96"/>
  <c r="C96"/>
  <c r="E96"/>
  <c r="D102"/>
  <c r="D106"/>
  <c r="D95"/>
  <c r="E103"/>
  <c r="E102"/>
  <c r="E107"/>
  <c r="E106"/>
  <c r="E100"/>
  <c r="E104"/>
  <c r="E95"/>
  <c r="C102"/>
  <c r="C106"/>
  <c r="C95"/>
  <c r="C30" i="34"/>
  <c r="C29" s="1"/>
  <c r="C28"/>
  <c r="C25"/>
  <c r="C24"/>
  <c r="C23"/>
  <c r="C21"/>
  <c r="C19"/>
  <c r="H228" i="29"/>
  <c r="H229"/>
  <c r="H230"/>
  <c r="H231"/>
  <c r="H235"/>
  <c r="H236"/>
  <c r="H237"/>
  <c r="H238"/>
  <c r="H239"/>
  <c r="H232"/>
  <c r="H234"/>
  <c r="H233"/>
  <c r="H227"/>
  <c r="H73"/>
  <c r="H74"/>
  <c r="H72"/>
  <c r="H240"/>
  <c r="G227"/>
  <c r="G72"/>
  <c r="G240"/>
  <c r="F227"/>
  <c r="F72"/>
  <c r="F240"/>
  <c r="H145"/>
  <c r="H122"/>
  <c r="E24" i="28"/>
  <c r="E23"/>
  <c r="E18"/>
  <c r="E20"/>
  <c r="E22"/>
  <c r="E16"/>
  <c r="E44"/>
  <c r="E45"/>
  <c r="E43"/>
  <c r="E31"/>
  <c r="E30"/>
  <c r="E29"/>
  <c r="E52"/>
  <c r="E50"/>
  <c r="E27"/>
  <c r="E25"/>
  <c r="E35"/>
  <c r="E36"/>
  <c r="E33"/>
  <c r="E38"/>
  <c r="E39"/>
  <c r="E42"/>
  <c r="E37"/>
  <c r="E53"/>
  <c r="D16"/>
  <c r="D43"/>
  <c r="D29"/>
  <c r="D50"/>
  <c r="D25"/>
  <c r="D33"/>
  <c r="D37"/>
  <c r="D53"/>
  <c r="C16"/>
  <c r="C25"/>
  <c r="C29"/>
  <c r="C33"/>
  <c r="C43"/>
  <c r="C50"/>
  <c r="C37"/>
  <c r="C53"/>
  <c r="E51"/>
  <c r="E49"/>
  <c r="E48"/>
  <c r="E47"/>
  <c r="E46"/>
  <c r="D46"/>
  <c r="C46"/>
  <c r="E41"/>
  <c r="E40"/>
  <c r="E34"/>
  <c r="E32"/>
  <c r="E21"/>
  <c r="E19"/>
  <c r="E17"/>
  <c r="F297" i="45"/>
  <c r="F298"/>
  <c r="F296"/>
  <c r="F300"/>
  <c r="F301"/>
  <c r="F302"/>
  <c r="F303"/>
  <c r="F307"/>
  <c r="F308"/>
  <c r="F309"/>
  <c r="F304"/>
  <c r="F305"/>
  <c r="F306"/>
  <c r="F310"/>
  <c r="F311"/>
  <c r="F312"/>
  <c r="F299"/>
  <c r="F335"/>
  <c r="F336"/>
  <c r="F337"/>
  <c r="F334"/>
  <c r="F333"/>
  <c r="F340"/>
  <c r="F339"/>
  <c r="F338"/>
  <c r="F295"/>
  <c r="F120"/>
  <c r="F123"/>
  <c r="F121"/>
  <c r="F122"/>
  <c r="F119"/>
  <c r="F125"/>
  <c r="F124"/>
  <c r="F127"/>
  <c r="F128"/>
  <c r="F129"/>
  <c r="F130"/>
  <c r="F126"/>
  <c r="F132"/>
  <c r="F133"/>
  <c r="F135"/>
  <c r="F134"/>
  <c r="F136"/>
  <c r="F131"/>
  <c r="F118"/>
  <c r="F147"/>
  <c r="F146"/>
  <c r="F145"/>
  <c r="F139"/>
  <c r="F140"/>
  <c r="F141"/>
  <c r="F142"/>
  <c r="F143"/>
  <c r="F144"/>
  <c r="F138"/>
  <c r="F137"/>
  <c r="F117"/>
  <c r="F58"/>
  <c r="F60"/>
  <c r="F59"/>
  <c r="F61"/>
  <c r="F57"/>
  <c r="F62"/>
  <c r="F63"/>
  <c r="F64"/>
  <c r="F67"/>
  <c r="F68"/>
  <c r="F69"/>
  <c r="F65"/>
  <c r="F66"/>
  <c r="F56"/>
  <c r="F50"/>
  <c r="F49"/>
  <c r="F51"/>
  <c r="F54"/>
  <c r="F55"/>
  <c r="F52"/>
  <c r="F53"/>
  <c r="F48"/>
  <c r="F71"/>
  <c r="F72"/>
  <c r="F70"/>
  <c r="F47"/>
  <c r="F24"/>
  <c r="F25"/>
  <c r="F27"/>
  <c r="F26"/>
  <c r="F22"/>
  <c r="F23"/>
  <c r="F21"/>
  <c r="F29"/>
  <c r="F30"/>
  <c r="F28"/>
  <c r="F32"/>
  <c r="F31"/>
  <c r="F20"/>
  <c r="F35"/>
  <c r="F36"/>
  <c r="F37"/>
  <c r="F38"/>
  <c r="F39"/>
  <c r="F40"/>
  <c r="F42"/>
  <c r="F34"/>
  <c r="F33"/>
  <c r="F45"/>
  <c r="F46"/>
  <c r="F44"/>
  <c r="F43"/>
  <c r="F75"/>
  <c r="F76"/>
  <c r="F74"/>
  <c r="F78"/>
  <c r="F79"/>
  <c r="F80"/>
  <c r="F77"/>
  <c r="F73"/>
  <c r="F104"/>
  <c r="F105"/>
  <c r="F106"/>
  <c r="F103"/>
  <c r="F102"/>
  <c r="F109"/>
  <c r="F110"/>
  <c r="F111"/>
  <c r="F108"/>
  <c r="F107"/>
  <c r="F115"/>
  <c r="F114"/>
  <c r="F116"/>
  <c r="F113"/>
  <c r="F112"/>
  <c r="F19"/>
  <c r="F210"/>
  <c r="F211"/>
  <c r="F212"/>
  <c r="F209"/>
  <c r="F208"/>
  <c r="F227"/>
  <c r="F228"/>
  <c r="F229"/>
  <c r="F224"/>
  <c r="F226"/>
  <c r="F225"/>
  <c r="F223"/>
  <c r="F222"/>
  <c r="F200"/>
  <c r="F199"/>
  <c r="F198"/>
  <c r="F204"/>
  <c r="F203"/>
  <c r="F202"/>
  <c r="F201"/>
  <c r="F219"/>
  <c r="F220"/>
  <c r="F218"/>
  <c r="F221"/>
  <c r="F217"/>
  <c r="F216"/>
  <c r="F232"/>
  <c r="F233"/>
  <c r="F234"/>
  <c r="F231"/>
  <c r="F230"/>
  <c r="F237"/>
  <c r="F236"/>
  <c r="F235"/>
  <c r="F240"/>
  <c r="F241"/>
  <c r="F239"/>
  <c r="F238"/>
  <c r="F207"/>
  <c r="F206"/>
  <c r="F205"/>
  <c r="F244"/>
  <c r="F243"/>
  <c r="F242"/>
  <c r="F197"/>
  <c r="F149"/>
  <c r="F154"/>
  <c r="F148"/>
  <c r="F292"/>
  <c r="F294"/>
  <c r="F293"/>
  <c r="F291"/>
  <c r="F290"/>
  <c r="F282"/>
  <c r="F283"/>
  <c r="F281"/>
  <c r="F280"/>
  <c r="F278"/>
  <c r="F279"/>
  <c r="F277"/>
  <c r="F276"/>
  <c r="F286"/>
  <c r="F288"/>
  <c r="F289"/>
  <c r="F287"/>
  <c r="F285"/>
  <c r="F284"/>
  <c r="F275"/>
  <c r="F160"/>
  <c r="F159"/>
  <c r="F158"/>
  <c r="F166"/>
  <c r="F165"/>
  <c r="F169"/>
  <c r="F168"/>
  <c r="F164"/>
  <c r="F176"/>
  <c r="F175"/>
  <c r="F179"/>
  <c r="F178"/>
  <c r="F174"/>
  <c r="F184"/>
  <c r="F185"/>
  <c r="F183"/>
  <c r="F182"/>
  <c r="F188"/>
  <c r="F189"/>
  <c r="F190"/>
  <c r="F187"/>
  <c r="F186"/>
  <c r="F193"/>
  <c r="F192"/>
  <c r="F191"/>
  <c r="F196"/>
  <c r="F195"/>
  <c r="F194"/>
  <c r="F181"/>
  <c r="F248"/>
  <c r="F247"/>
  <c r="F250"/>
  <c r="F249"/>
  <c r="F246"/>
  <c r="F253"/>
  <c r="F254"/>
  <c r="F255"/>
  <c r="F252"/>
  <c r="F251"/>
  <c r="F245"/>
  <c r="F259"/>
  <c r="F260"/>
  <c r="F258"/>
  <c r="F262"/>
  <c r="F261"/>
  <c r="F257"/>
  <c r="F265"/>
  <c r="F266"/>
  <c r="F267"/>
  <c r="F264"/>
  <c r="F263"/>
  <c r="F256"/>
  <c r="F271"/>
  <c r="F270"/>
  <c r="F269"/>
  <c r="F274"/>
  <c r="F273"/>
  <c r="F272"/>
  <c r="F268"/>
  <c r="F341"/>
  <c r="E296"/>
  <c r="E299"/>
  <c r="E334"/>
  <c r="E333"/>
  <c r="E339"/>
  <c r="E338"/>
  <c r="E295"/>
  <c r="E119"/>
  <c r="E124"/>
  <c r="E126"/>
  <c r="E131"/>
  <c r="E118"/>
  <c r="E146"/>
  <c r="E145"/>
  <c r="E138"/>
  <c r="E137"/>
  <c r="E117"/>
  <c r="E56"/>
  <c r="E48"/>
  <c r="E70"/>
  <c r="E47"/>
  <c r="E21"/>
  <c r="E28"/>
  <c r="E31"/>
  <c r="E20"/>
  <c r="E34"/>
  <c r="E33"/>
  <c r="E44"/>
  <c r="E43"/>
  <c r="E74"/>
  <c r="E77"/>
  <c r="E73"/>
  <c r="E103"/>
  <c r="E102"/>
  <c r="E108"/>
  <c r="E107"/>
  <c r="E113"/>
  <c r="E112"/>
  <c r="E19"/>
  <c r="E209"/>
  <c r="E208"/>
  <c r="E223"/>
  <c r="E222"/>
  <c r="E199"/>
  <c r="E198"/>
  <c r="E202"/>
  <c r="E201"/>
  <c r="E217"/>
  <c r="E216"/>
  <c r="E231"/>
  <c r="E230"/>
  <c r="E236"/>
  <c r="E235"/>
  <c r="E239"/>
  <c r="E238"/>
  <c r="E206"/>
  <c r="E205"/>
  <c r="E243"/>
  <c r="E242"/>
  <c r="E197"/>
  <c r="E149"/>
  <c r="E154"/>
  <c r="E148"/>
  <c r="E291"/>
  <c r="E290"/>
  <c r="E281"/>
  <c r="E280"/>
  <c r="E277"/>
  <c r="E276"/>
  <c r="E285"/>
  <c r="E284"/>
  <c r="E275"/>
  <c r="E160"/>
  <c r="E159"/>
  <c r="E158"/>
  <c r="E166"/>
  <c r="E165"/>
  <c r="E169"/>
  <c r="E168"/>
  <c r="E164"/>
  <c r="E176"/>
  <c r="E175"/>
  <c r="E179"/>
  <c r="E178"/>
  <c r="E174"/>
  <c r="E183"/>
  <c r="E182"/>
  <c r="E187"/>
  <c r="E186"/>
  <c r="E192"/>
  <c r="E191"/>
  <c r="E195"/>
  <c r="E194"/>
  <c r="E181"/>
  <c r="E247"/>
  <c r="E249"/>
  <c r="E246"/>
  <c r="E252"/>
  <c r="E251"/>
  <c r="E245"/>
  <c r="E258"/>
  <c r="E261"/>
  <c r="E257"/>
  <c r="E264"/>
  <c r="E263"/>
  <c r="E256"/>
  <c r="E270"/>
  <c r="E269"/>
  <c r="E273"/>
  <c r="E272"/>
  <c r="E268"/>
  <c r="E341"/>
  <c r="D296"/>
  <c r="D299"/>
  <c r="D334"/>
  <c r="D333"/>
  <c r="D339"/>
  <c r="D338"/>
  <c r="D295"/>
  <c r="D56"/>
  <c r="D48"/>
  <c r="D70"/>
  <c r="D47"/>
  <c r="D21"/>
  <c r="D28"/>
  <c r="D31"/>
  <c r="D20"/>
  <c r="D34"/>
  <c r="D33"/>
  <c r="D44"/>
  <c r="D43"/>
  <c r="D74"/>
  <c r="D77"/>
  <c r="D73"/>
  <c r="D103"/>
  <c r="D102"/>
  <c r="D108"/>
  <c r="D107"/>
  <c r="D113"/>
  <c r="D112"/>
  <c r="D19"/>
  <c r="D119"/>
  <c r="D124"/>
  <c r="D126"/>
  <c r="D131"/>
  <c r="D118"/>
  <c r="D146"/>
  <c r="D145"/>
  <c r="D138"/>
  <c r="D137"/>
  <c r="D117"/>
  <c r="D209"/>
  <c r="D208"/>
  <c r="D223"/>
  <c r="D222"/>
  <c r="D199"/>
  <c r="D198"/>
  <c r="D202"/>
  <c r="D201"/>
  <c r="D217"/>
  <c r="D216"/>
  <c r="D231"/>
  <c r="D230"/>
  <c r="D236"/>
  <c r="D235"/>
  <c r="D239"/>
  <c r="D238"/>
  <c r="D206"/>
  <c r="D205"/>
  <c r="D243"/>
  <c r="D242"/>
  <c r="D197"/>
  <c r="D149"/>
  <c r="D154"/>
  <c r="D148"/>
  <c r="D160"/>
  <c r="D159"/>
  <c r="D158"/>
  <c r="D166"/>
  <c r="D165"/>
  <c r="D169"/>
  <c r="D168"/>
  <c r="D164"/>
  <c r="D176"/>
  <c r="D175"/>
  <c r="D179"/>
  <c r="D178"/>
  <c r="D174"/>
  <c r="D183"/>
  <c r="D182"/>
  <c r="D187"/>
  <c r="D186"/>
  <c r="D192"/>
  <c r="D191"/>
  <c r="D195"/>
  <c r="D194"/>
  <c r="D181"/>
  <c r="D247"/>
  <c r="D249"/>
  <c r="D246"/>
  <c r="D252"/>
  <c r="D251"/>
  <c r="D245"/>
  <c r="D258"/>
  <c r="D261"/>
  <c r="D257"/>
  <c r="D264"/>
  <c r="D263"/>
  <c r="D256"/>
  <c r="D270"/>
  <c r="D269"/>
  <c r="D273"/>
  <c r="D272"/>
  <c r="D268"/>
  <c r="D281"/>
  <c r="D280"/>
  <c r="D277"/>
  <c r="D276"/>
  <c r="D285"/>
  <c r="D284"/>
  <c r="D291"/>
  <c r="D290"/>
  <c r="D275"/>
  <c r="D341"/>
  <c r="E40" i="34"/>
  <c r="D40"/>
  <c r="E39"/>
  <c r="D39"/>
  <c r="E37"/>
  <c r="D37"/>
  <c r="C37"/>
  <c r="E36"/>
  <c r="D36"/>
  <c r="C36"/>
  <c r="E35"/>
  <c r="D35"/>
  <c r="C35"/>
  <c r="E34"/>
  <c r="D34"/>
  <c r="C34"/>
  <c r="E33"/>
  <c r="D33"/>
  <c r="C33"/>
  <c r="E30"/>
  <c r="D30"/>
  <c r="E29"/>
  <c r="D29"/>
  <c r="E28"/>
  <c r="D28"/>
  <c r="E25"/>
  <c r="D25"/>
  <c r="E24"/>
  <c r="D24"/>
  <c r="E23"/>
  <c r="D23"/>
  <c r="E21"/>
  <c r="D21"/>
  <c r="E19"/>
  <c r="D19"/>
  <c r="E87" i="32"/>
  <c r="E86"/>
  <c r="E85"/>
  <c r="E19"/>
  <c r="E18"/>
  <c r="E25"/>
  <c r="E24"/>
  <c r="E39"/>
  <c r="E41"/>
  <c r="E43"/>
  <c r="E45"/>
  <c r="E38"/>
  <c r="E49"/>
  <c r="E48"/>
  <c r="E58"/>
  <c r="E61"/>
  <c r="E57"/>
  <c r="E55"/>
  <c r="E54"/>
  <c r="E71"/>
  <c r="E70"/>
  <c r="E69"/>
  <c r="E76"/>
  <c r="E75"/>
  <c r="E74"/>
  <c r="E79"/>
  <c r="E52"/>
  <c r="E51"/>
  <c r="E64"/>
  <c r="E63"/>
  <c r="E17"/>
  <c r="E119"/>
  <c r="E118"/>
  <c r="E122"/>
  <c r="E117"/>
  <c r="E94"/>
  <c r="E91"/>
  <c r="E90"/>
  <c r="E110"/>
  <c r="E109"/>
  <c r="E113"/>
  <c r="E115"/>
  <c r="E111"/>
  <c r="E108"/>
  <c r="E89"/>
  <c r="E128"/>
  <c r="E127"/>
  <c r="E125"/>
  <c r="E124"/>
  <c r="E88"/>
  <c r="E132"/>
  <c r="D86"/>
  <c r="D85"/>
  <c r="D54"/>
  <c r="D17"/>
  <c r="D118"/>
  <c r="D117"/>
  <c r="D91"/>
  <c r="D90"/>
  <c r="D109"/>
  <c r="D108"/>
  <c r="D89"/>
  <c r="D88"/>
  <c r="D132"/>
  <c r="C86"/>
  <c r="C85"/>
  <c r="C17"/>
  <c r="C118"/>
  <c r="C117"/>
  <c r="C89"/>
  <c r="C88"/>
  <c r="C132"/>
  <c r="E131"/>
  <c r="E130"/>
  <c r="E129"/>
  <c r="D128"/>
  <c r="C128"/>
  <c r="D127"/>
  <c r="C127"/>
  <c r="E126"/>
  <c r="D125"/>
  <c r="C125"/>
  <c r="D124"/>
  <c r="C124"/>
  <c r="E123"/>
  <c r="D122"/>
  <c r="C122"/>
  <c r="E121"/>
  <c r="E120"/>
  <c r="D120"/>
  <c r="C120"/>
  <c r="E116"/>
  <c r="D115"/>
  <c r="C115"/>
  <c r="E114"/>
  <c r="D113"/>
  <c r="C113"/>
  <c r="E112"/>
  <c r="D111"/>
  <c r="C111"/>
  <c r="C109"/>
  <c r="C108"/>
  <c r="E105"/>
  <c r="D104"/>
  <c r="C104"/>
  <c r="E101"/>
  <c r="D100"/>
  <c r="C100"/>
  <c r="E99"/>
  <c r="E98"/>
  <c r="D98"/>
  <c r="C98"/>
  <c r="E93"/>
  <c r="D93"/>
  <c r="C93"/>
  <c r="E92"/>
  <c r="C91"/>
  <c r="C90"/>
  <c r="E84"/>
  <c r="E83"/>
  <c r="E82"/>
  <c r="E81"/>
  <c r="E80"/>
  <c r="D79"/>
  <c r="C79"/>
  <c r="E78"/>
  <c r="E77"/>
  <c r="D76"/>
  <c r="C76"/>
  <c r="D75"/>
  <c r="C75"/>
  <c r="D74"/>
  <c r="C74"/>
  <c r="E73"/>
  <c r="E72"/>
  <c r="D71"/>
  <c r="C71"/>
  <c r="D70"/>
  <c r="C70"/>
  <c r="D69"/>
  <c r="C69"/>
  <c r="E68"/>
  <c r="E67"/>
  <c r="E66"/>
  <c r="E65"/>
  <c r="D64"/>
  <c r="C64"/>
  <c r="D63"/>
  <c r="C63"/>
  <c r="E62"/>
  <c r="D61"/>
  <c r="C61"/>
  <c r="E60"/>
  <c r="E59"/>
  <c r="D58"/>
  <c r="C58"/>
  <c r="D57"/>
  <c r="C57"/>
  <c r="E56"/>
  <c r="D55"/>
  <c r="C55"/>
  <c r="C54"/>
  <c r="E53"/>
  <c r="D52"/>
  <c r="C52"/>
  <c r="D51"/>
  <c r="C51"/>
  <c r="E50"/>
  <c r="D49"/>
  <c r="C49"/>
  <c r="D48"/>
  <c r="C48"/>
  <c r="E47"/>
  <c r="E46"/>
  <c r="D45"/>
  <c r="C45"/>
  <c r="E44"/>
  <c r="D43"/>
  <c r="C43"/>
  <c r="E42"/>
  <c r="D41"/>
  <c r="C41"/>
  <c r="E40"/>
  <c r="D39"/>
  <c r="C39"/>
  <c r="D38"/>
  <c r="C38"/>
  <c r="E36"/>
  <c r="E35"/>
  <c r="D35"/>
  <c r="C35"/>
  <c r="E33"/>
  <c r="E32"/>
  <c r="D32"/>
  <c r="C32"/>
  <c r="E30"/>
  <c r="E29"/>
  <c r="D29"/>
  <c r="C29"/>
  <c r="E27"/>
  <c r="E26"/>
  <c r="D26"/>
  <c r="C26"/>
  <c r="D25"/>
  <c r="C25"/>
  <c r="D24"/>
  <c r="C24"/>
  <c r="E23"/>
  <c r="E22"/>
  <c r="E21"/>
  <c r="E20"/>
  <c r="D19"/>
  <c r="C19"/>
  <c r="D18"/>
  <c r="C18"/>
</calcChain>
</file>

<file path=xl/sharedStrings.xml><?xml version="1.0" encoding="utf-8"?>
<sst xmlns="http://schemas.openxmlformats.org/spreadsheetml/2006/main" count="1889" uniqueCount="975">
  <si>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</si>
  <si>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</si>
  <si>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</si>
  <si>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</si>
  <si>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</si>
  <si>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</si>
  <si>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</si>
  <si>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</si>
  <si>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</si>
  <si>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</si>
  <si>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</si>
  <si>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</si>
  <si>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</si>
  <si>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</si>
  <si>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</si>
  <si>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</si>
  <si>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</si>
  <si>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</si>
  <si>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</si>
  <si>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</si>
  <si>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</si>
  <si>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</si>
  <si>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</si>
  <si>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</si>
  <si>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</si>
  <si>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</si>
  <si>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</si>
  <si>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</si>
  <si>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</si>
  <si>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</si>
  <si>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</si>
  <si>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</si>
  <si>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</si>
  <si>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</si>
  <si>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</si>
  <si>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</si>
  <si>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</si>
  <si>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</si>
  <si>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</si>
  <si>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</si>
  <si>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</si>
  <si>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</si>
  <si>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</si>
  <si>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</si>
  <si>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</si>
  <si>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</si>
  <si>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</si>
  <si>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</si>
  <si>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</si>
  <si>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</si>
  <si>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</si>
  <si>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</si>
  <si>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</si>
  <si>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</si>
  <si>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</si>
  <si>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</si>
  <si>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</si>
  <si>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</si>
  <si>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</si>
  <si>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</si>
  <si>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</si>
  <si>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</si>
  <si>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</si>
  <si>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</si>
  <si>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</si>
  <si>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</si>
  <si>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</si>
  <si>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</si>
  <si>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</si>
  <si>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</si>
  <si>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</si>
  <si>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</si>
  <si>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</si>
  <si>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</si>
  <si>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</si>
  <si>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</si>
  <si>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</si>
  <si>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«Развитие общего образования» </t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</si>
  <si>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</si>
  <si>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</si>
  <si>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</si>
  <si>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</si>
  <si>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</si>
  <si>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</si>
  <si>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</si>
  <si>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</si>
  <si>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кадрового потенциала системы образования»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</si>
  <si>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</si>
  <si>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</si>
  <si>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 xml:space="preserve">Подпрограмма “Реализация основных общеобразовательных программ» </t>
  </si>
  <si>
    <t>Основное мероприятие «Развитие дошкольного образования»</t>
  </si>
  <si>
    <t xml:space="preserve">Основное мероприятие «Развитие общего образования» </t>
  </si>
  <si>
    <t xml:space="preserve">Подпрограмма «Реализация дополнительных общеобразовательных программ» </t>
  </si>
  <si>
    <t>Основное мероприятие «Развитие дополнительного образования»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</si>
  <si>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</si>
  <si>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</si>
  <si>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</si>
  <si>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Основное мероприятие «Организация отдыха и оздоровления детей»</t>
  </si>
  <si>
    <t>Основное мероприятие «Реализация молодежной политики»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</si>
  <si>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</si>
  <si>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</si>
  <si>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</si>
  <si>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Основное мероприятие «Укрепление материально-технической базы учреждений культуры»</t>
  </si>
  <si>
    <t>Основное мероприятие «Повышение средней заработной платы работникам муниципальных учреждений культуры»</t>
  </si>
  <si>
    <t xml:space="preserve">Подпрограмма «Предоставление дополнительного образования в сфере культуры и искусства»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</si>
  <si>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</si>
  <si>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</si>
  <si>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</si>
  <si>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</si>
  <si>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</si>
  <si>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</si>
  <si>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</si>
  <si>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</si>
  <si>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</si>
  <si>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</si>
  <si>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</si>
  <si>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</si>
  <si>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</si>
  <si>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</si>
  <si>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</si>
  <si>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</si>
  <si>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</si>
  <si>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</si>
  <si>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</si>
  <si>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</si>
  <si>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</si>
  <si>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</si>
  <si>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</si>
  <si>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</si>
  <si>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</si>
  <si>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</si>
  <si>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</si>
  <si>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</si>
  <si>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</si>
  <si>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</si>
  <si>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</si>
  <si>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</si>
  <si>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</si>
  <si>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</si>
  <si>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</si>
  <si>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</si>
  <si>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</si>
  <si>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</si>
  <si>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</si>
  <si>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</si>
  <si>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</si>
  <si>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</si>
  <si>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</si>
  <si>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</si>
  <si>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«Обеспечение жильем молодых семей»</t>
  </si>
  <si>
    <t>1003</t>
  </si>
  <si>
    <t>Социальное обеспечение населения</t>
  </si>
  <si>
    <t>Основное мероприятие "Организация библиотечного обслуживания населения"</t>
  </si>
  <si>
    <t>Приложение 9</t>
  </si>
  <si>
    <t>Молодежная политика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</si>
  <si>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</si>
  <si>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</si>
  <si>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</si>
  <si>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</si>
  <si>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</si>
  <si>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</si>
  <si>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</si>
  <si>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Подпрограмма «Обеспечение населения Тейковского муниципального района теплоснабжением»</t>
  </si>
  <si>
    <t>Основное мероприятие "Участие в организации деятельности по сбору и транспортированию твердых коммунальных отходов"</t>
  </si>
  <si>
    <t>Подпрограмма «Содержание территорий сельских кладбищ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</si>
  <si>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</si>
  <si>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</si>
  <si>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</si>
  <si>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>0502</t>
  </si>
  <si>
    <t>0501</t>
  </si>
  <si>
    <t>0503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</si>
  <si>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</si>
  <si>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</si>
  <si>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</si>
  <si>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</si>
  <si>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</si>
  <si>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</si>
  <si>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</si>
  <si>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</si>
  <si>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</si>
  <si>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Приложение 2</t>
  </si>
  <si>
    <t>0703</t>
  </si>
  <si>
    <t>Дополнительное образование детей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</si>
  <si>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</si>
  <si>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</si>
  <si>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</si>
  <si>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</si>
  <si>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</si>
  <si>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</si>
  <si>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</si>
  <si>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</si>
  <si>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</si>
  <si>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</si>
  <si>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</si>
  <si>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</si>
  <si>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</si>
  <si>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</si>
  <si>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</si>
  <si>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</si>
  <si>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</si>
  <si>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</si>
  <si>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 xml:space="preserve"> 000 1050000000 0000 000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</si>
  <si>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</si>
  <si>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</si>
  <si>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</si>
  <si>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</si>
  <si>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</si>
  <si>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</si>
  <si>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</si>
  <si>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</si>
  <si>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</si>
  <si>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</si>
  <si>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</si>
  <si>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</si>
  <si>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</si>
  <si>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</si>
  <si>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040 1110501313 0000 120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</si>
  <si>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</si>
  <si>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000 1130000000 0000 000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</si>
  <si>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</si>
  <si>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</si>
  <si>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</si>
  <si>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</si>
  <si>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</si>
  <si>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</si>
  <si>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</si>
  <si>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</si>
  <si>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</si>
  <si>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</si>
  <si>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</si>
  <si>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</si>
  <si>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</si>
  <si>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</si>
  <si>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</si>
  <si>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</si>
  <si>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</si>
  <si>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</si>
  <si>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</si>
  <si>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</si>
  <si>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</si>
  <si>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</si>
  <si>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</si>
  <si>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</si>
  <si>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</si>
  <si>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</si>
  <si>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</si>
  <si>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</si>
  <si>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</si>
  <si>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</si>
  <si>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</si>
  <si>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</si>
  <si>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</si>
  <si>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</si>
  <si>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</si>
  <si>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</si>
  <si>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</si>
  <si>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</si>
  <si>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</si>
  <si>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</si>
  <si>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</si>
  <si>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</si>
  <si>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</si>
  <si>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</si>
  <si>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</si>
  <si>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</si>
  <si>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</si>
  <si>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</si>
  <si>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</si>
  <si>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</si>
  <si>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</si>
  <si>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</si>
  <si>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</si>
  <si>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</si>
  <si>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</si>
  <si>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</si>
  <si>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 xml:space="preserve">  Дотации бюджетам бюджетной системы Российской Федерации 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</si>
  <si>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</si>
  <si>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 xml:space="preserve">Ремонт, строительство и содержание колодцев (Закупка товаров, работ и услуг для обеспечения государственных (муниципальных) нужд) </t>
  </si>
  <si>
    <t xml:space="preserve">Содержание территорий кладбищ, обустройство контейнерных площадок (Закупка товаров, работ и услуг для обеспечения государственных (муниципальных) нужд) </t>
  </si>
  <si>
    <t xml:space="preserve">Проведение мероприятий по дератизации и дезинсекции территорий кладбищ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</si>
  <si>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</si>
  <si>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</si>
  <si>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</si>
  <si>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</si>
  <si>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Приложение 1</t>
  </si>
  <si>
    <t>Приложение 4</t>
  </si>
  <si>
    <t>040 1 11 05035 05 0000 120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</si>
  <si>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</si>
  <si>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182 1 05 02010 02 0000 110</t>
  </si>
  <si>
    <t>182 1 05 04020 02 0000 110</t>
  </si>
  <si>
    <t>182 1 05 03010 01 0000 110</t>
  </si>
  <si>
    <t>Приложение 3</t>
  </si>
  <si>
    <t>Дотации бюджетам муниципальных районов на поддержку мер по обеспечению сбалансированности бюджетов</t>
  </si>
  <si>
    <t>040 1110501305 0000 120</t>
  </si>
  <si>
    <t>Дотации бюджетам на поддержку мер по обеспечению сбалансированности бюджетов</t>
  </si>
  <si>
    <t>(руб.)</t>
  </si>
  <si>
    <t xml:space="preserve"> 000 2021000000 0000 150</t>
  </si>
  <si>
    <t xml:space="preserve"> 000 2021500100 0000 150</t>
  </si>
  <si>
    <t>040 2021500105 0000 150</t>
  </si>
  <si>
    <t>000 2021500200 0000 150</t>
  </si>
  <si>
    <t>040 2021500205 0000 150</t>
  </si>
  <si>
    <t xml:space="preserve"> 000 2022000000 0000 150</t>
  </si>
  <si>
    <t xml:space="preserve"> 000 2022999900 0000 150</t>
  </si>
  <si>
    <t>040 2022999905 0000 150</t>
  </si>
  <si>
    <t xml:space="preserve"> 000 2023000000 0000 150</t>
  </si>
  <si>
    <t xml:space="preserve">  ДОХОДЫ ОТ ОКАЗАНИЯ ПЛАТНЫХ УСЛУГ И КОМПЕНСАЦИИ ЗАТРАТ ГОСУДАРСТВА</t>
  </si>
  <si>
    <t>040 2 02 35120 05 0000 150</t>
  </si>
  <si>
    <t>040 2 02 39999 05 0000 150</t>
  </si>
  <si>
    <t>Обеспечение функций отдела образования администрации Тейковского муниципального района  (Иные бюджетные ассигнования)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</si>
  <si>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</si>
  <si>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Непрограммные направления деятельности органов местного самоуправления Тейковского муниципального района</t>
  </si>
  <si>
    <t>Основное мероприятие "Государственная поддержка граждан в сфере ипотечного жилищного кредитования"</t>
  </si>
  <si>
    <t>1101</t>
  </si>
  <si>
    <t xml:space="preserve">           (руб.)</t>
  </si>
  <si>
    <t>Физическая культура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</si>
  <si>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</si>
  <si>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</si>
  <si>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</si>
  <si>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182 1 01 02010 01 0000 110</t>
  </si>
  <si>
    <t>182 1 01 02020 01 0000 110</t>
  </si>
  <si>
    <t>182 1 01 02030 01 0000 110</t>
  </si>
  <si>
    <t>182 1 01 02040 01 0000 110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</si>
  <si>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</si>
  <si>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</si>
  <si>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</si>
  <si>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</si>
  <si>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</si>
  <si>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</si>
  <si>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</si>
  <si>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</si>
  <si>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</si>
  <si>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</si>
  <si>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000 1 05 02000 02 0000 110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</si>
  <si>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</si>
  <si>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</si>
  <si>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</si>
  <si>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</si>
  <si>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</si>
  <si>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</si>
  <si>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</si>
  <si>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</si>
  <si>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</si>
  <si>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</si>
  <si>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</si>
  <si>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000 1 14 06010 00 0000 430</t>
  </si>
  <si>
    <t>040 1 14 06013 05 0000 430</t>
  </si>
  <si>
    <t>040 1 14 06013 13 0000 430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</si>
  <si>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</si>
  <si>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</si>
  <si>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</si>
  <si>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</si>
  <si>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</si>
  <si>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000 2 02 35082 00 0000 150</t>
  </si>
  <si>
    <t>000 2 02 35120 00 0000 150</t>
  </si>
  <si>
    <t>000 2 02 39999 00 0000 150</t>
  </si>
  <si>
    <t>040 2 02 35082 05 0000 150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</si>
  <si>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</si>
  <si>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2022 год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</si>
  <si>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</si>
  <si>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</si>
  <si>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"Реализация программ спортивной подготовки по видам спорта"</t>
  </si>
  <si>
    <t xml:space="preserve">Основное мероприятие "Организация спортивной подготовки по видам спорта" 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</si>
  <si>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</si>
  <si>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</si>
  <si>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4290002181</t>
  </si>
  <si>
    <t>4290002182</t>
  </si>
  <si>
    <t xml:space="preserve">Подпрограмма "Развитие кадрового потенциала системы образования"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</si>
  <si>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</si>
  <si>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</si>
  <si>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</si>
  <si>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Массовый спорт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</si>
  <si>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</si>
  <si>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</si>
  <si>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t>040 202 3002405 0000 150</t>
  </si>
  <si>
    <t>000 202 3002400 0000 150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</si>
  <si>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</si>
  <si>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</si>
  <si>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</si>
  <si>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</si>
  <si>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</si>
  <si>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</si>
  <si>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</si>
  <si>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</si>
  <si>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000 1080000000 0000 000</t>
  </si>
  <si>
    <t>ГОСУДАРСТВЕННАЯ ПОШЛИНА</t>
  </si>
  <si>
    <t>000 1080300001 0000 110</t>
  </si>
  <si>
    <t>Государственная пошлина по делам, рассматриваемым в судах общей юрисдикции, мировыми судьями</t>
  </si>
  <si>
    <t>182 1080301001 0000 110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</si>
  <si>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</si>
  <si>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023 1160105301 0000 140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</si>
  <si>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</si>
  <si>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</si>
  <si>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</si>
  <si>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023 1160107301 0000 140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</si>
  <si>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</si>
  <si>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023 1160120301 0000 140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</si>
  <si>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</si>
  <si>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023 1160112301 0000 140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</si>
  <si>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</si>
  <si>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000 2022021600 0000 150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</si>
  <si>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</si>
  <si>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</si>
  <si>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</si>
  <si>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</si>
  <si>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</si>
  <si>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</si>
  <si>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</si>
  <si>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</si>
  <si>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000 2024530300 0000 150
</t>
  </si>
  <si>
    <t>040 2 02 45303 05 0000 150</t>
  </si>
  <si>
    <t>2023 год</t>
  </si>
  <si>
    <t>2300000000</t>
  </si>
  <si>
    <t>2310000000</t>
  </si>
  <si>
    <t>2310100000</t>
  </si>
  <si>
    <t>2310100240</t>
  </si>
  <si>
    <t>2320000000</t>
  </si>
  <si>
    <t>2320100000</t>
  </si>
  <si>
    <t>2400000000</t>
  </si>
  <si>
    <t>2410000000</t>
  </si>
  <si>
    <t>2410100000</t>
  </si>
  <si>
    <t xml:space="preserve">Подпрограмма «Повышение качества жизни детей - сирот Тейковского муниципального района»
</t>
  </si>
  <si>
    <t>2600000000</t>
  </si>
  <si>
    <t>2610000000</t>
  </si>
  <si>
    <t>2610100000</t>
  </si>
  <si>
    <t>2620000000</t>
  </si>
  <si>
    <t>2620100000</t>
  </si>
  <si>
    <t>Муниципальная программа «Экономическое развитие Тейковского муниципального района»</t>
  </si>
  <si>
    <t xml:space="preserve">Подпрограмма «Поддержка и развитие малого и среднего предпринимательства в Тейковском муниципальном районе»  </t>
  </si>
  <si>
    <t>Основное мероприятие «Поддержка субъектов малого и среднего предпринимательства»</t>
  </si>
  <si>
    <t xml:space="preserve">Оказание имущественной поддержки субъектов малого и среднего предпринимательства (Иные бюджетные ассигнования) </t>
  </si>
  <si>
    <t>2500000000</t>
  </si>
  <si>
    <t xml:space="preserve">Муниципальная программа «Повышение безопасности дорожного движения Тейковского муниципального района» </t>
  </si>
  <si>
    <t>2700000000</t>
  </si>
  <si>
    <t>2710000000</t>
  </si>
  <si>
    <t>2710100000</t>
  </si>
  <si>
    <t xml:space="preserve">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пунктов. (Закупка товаров, работ и услуг для обеспечения государственных (муниципальных) нужд) </t>
  </si>
  <si>
    <t>2720000000</t>
  </si>
  <si>
    <t>2720100000</t>
  </si>
  <si>
    <t xml:space="preserve">Организация и проведение мероприятий для граждан пожилого возраста, направленных на повышение качества жизни и активного долголетия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</si>
  <si>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пунктов.  (Закупка товаров, работ и услуг для обеспечения государственных (муниципальных) нужд) </t>
  </si>
  <si>
    <t>Подпрограмма «Формирование законопослушного поведения участников дорожного движения в Тейковском муниципальном районе»</t>
  </si>
  <si>
    <t>2730000000</t>
  </si>
  <si>
    <t>Основное мероприятие «Предупреждение опасного поведения детей дошкольного и школьного возраста, участников дорожного движения»</t>
  </si>
  <si>
    <t>2730100000</t>
  </si>
  <si>
    <t xml:space="preserve">Мероприятия по формированию  законопослушного поведения участников дорожного движения в Тейковском муниципальном районе  (Закупка товаров, работ и услуг для обеспечения государственных (муниципальных) нужд) 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</si>
  <si>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качественным жильем, услугами жилищно-коммунального хозяйства и улучшение состояния коммунальной инфраструктуры»</t>
    </r>
  </si>
  <si>
    <t>2800000000</t>
  </si>
  <si>
    <t xml:space="preserve">Подпрограмма «Обеспечение жильем молодых семей в Тейковском муниципальном районе»
</t>
  </si>
  <si>
    <t>2810000000</t>
  </si>
  <si>
    <t>2810100000</t>
  </si>
  <si>
    <t>2810107040</t>
  </si>
  <si>
    <t>2840000000</t>
  </si>
  <si>
    <t>2840100000</t>
  </si>
  <si>
    <t>2850000000</t>
  </si>
  <si>
    <t>2850100000</t>
  </si>
  <si>
    <t>2860000000</t>
  </si>
  <si>
    <t>2860100000</t>
  </si>
  <si>
    <t>2870000000</t>
  </si>
  <si>
    <t>2870100000</t>
  </si>
  <si>
    <t>2880000000</t>
  </si>
  <si>
    <t>2880100000</t>
  </si>
  <si>
    <t>2890000000</t>
  </si>
  <si>
    <t>2890100000</t>
  </si>
  <si>
    <t>2830000000</t>
  </si>
  <si>
    <t>2830100000</t>
  </si>
  <si>
    <t>2830140020</t>
  </si>
  <si>
    <t>Основное мероприятие «Обеспечение газоснабжением в границах муниципального района»</t>
  </si>
  <si>
    <t>Разработка проектно-сметной документации и газификации населенных пунктов Тейковского муниципального района  (Капитальные вложения в объекты государственной (муниципальной) собственности)</t>
  </si>
  <si>
    <t>Подпрограмма "Государственная поддержка граждан в сфере ипотечного жилищного кредитования на территории Тейковского муниципального района"</t>
  </si>
  <si>
    <t>2840107050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</si>
  <si>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</si>
  <si>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Подпрограмма «Проведение капитального ремонта общего имущества в многоквартирных домах, расположенных на территории Тейковского муниципального района»</t>
  </si>
  <si>
    <t>2850200000</t>
  </si>
  <si>
    <t xml:space="preserve">Взносы региональному оператору  на проведение капитального ремонта общего имущества многоквартирных жилых домов  (Закупка товаров, работ и услуг для обеспечения государственных (муниципальных) нужд) </t>
  </si>
  <si>
    <t>Основное мероприятие "Содержаний территорий сельских кладбищ"</t>
  </si>
  <si>
    <t>Подпрограмма «Подготовка проектов внесения изменений в документы территориального планирования, правила землепользования и застройки»</t>
  </si>
  <si>
    <t xml:space="preserve">Подготовка проектов внесения изменений в документы территориального планирования, правила землепользования и застройки(Закупка товаров, работ и услуг для обеспечения государственных (муниципальных) нужд) </t>
  </si>
  <si>
    <t>Подпрограмма "Реализация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района"</t>
  </si>
  <si>
    <t>28А0000000</t>
  </si>
  <si>
    <t>28А0100000</t>
  </si>
  <si>
    <t>28А0120550</t>
  </si>
  <si>
    <t>2900000000</t>
  </si>
  <si>
    <t>2910000000</t>
  </si>
  <si>
    <t>2910100000</t>
  </si>
  <si>
    <t>3100000000</t>
  </si>
  <si>
    <t>3110000000</t>
  </si>
  <si>
    <t>3110100000</t>
  </si>
  <si>
    <t>Муниципальная программа «Управление муниципальным имуществом 
Тейковского муниципального района»</t>
  </si>
  <si>
    <t xml:space="preserve">Подпрограмма «Управление и распоряжение имуществом, находящимся в муниципальной собственности Тейковского муниципального района» </t>
  </si>
  <si>
    <t xml:space="preserve">Основное мероприятие «Оценка недвижимости, признание прав и регулирование отношений по муниципальной собственности» </t>
  </si>
  <si>
    <t xml:space="preserve">Изготовление технической документации и оформление  права собственности Тейковского муниципального района на объекты недвижимости (Закупка товаров, работ и услуг для обеспечения государственных (муниципальных) нужд) </t>
  </si>
  <si>
    <t xml:space="preserve">Оценка рыночной стоимости имущества  и (или) размера арендной платы (Закупка товаров, работ и услуг для обеспечения государственных (муниципальных) нужд) </t>
  </si>
  <si>
    <t xml:space="preserve">Содержание и текущий ремонт имущества, находящегося в казне Тейковского муниципального района  (Закупка товаров, работ и услуг для обеспечения государственных (муниципальных) нужд) </t>
  </si>
  <si>
    <t>Муниципальная программа "Совершенствование местного самоуправления на территории Тейковского муниципального района"</t>
  </si>
  <si>
    <t>3200000000</t>
  </si>
  <si>
    <t xml:space="preserve">Подпрограмма "Развитие муниципальной службы на территории Тейковского муниципального района" </t>
  </si>
  <si>
    <t>3210000000</t>
  </si>
  <si>
    <t>Основное мероприятие "Повышение эффективности местного самоуправления"</t>
  </si>
  <si>
    <t>3210100000</t>
  </si>
  <si>
    <t xml:space="preserve">Повышение квалификации кадров в органах местного самоуправления (Закупка товаров, работ и услуг для обеспечения государственных (муниципальных) нужд) </t>
  </si>
  <si>
    <t>3220000000</t>
  </si>
  <si>
    <t xml:space="preserve">Подпрограмма "Противодействие коррупции на территории Тейковского муниципального района" </t>
  </si>
  <si>
    <t>Основное мероприятие "Формирование системы антикоррупционного просвещения"</t>
  </si>
  <si>
    <t xml:space="preserve">Противодействие коррупции в органах местного самоуправления (Закупка товаров, работ и услуг для обеспечения государственных (муниципальных) нужд) </t>
  </si>
  <si>
    <t>Муниципальная программа "Открытый и безопасный район"</t>
  </si>
  <si>
    <t>3300000000</t>
  </si>
  <si>
    <t>Подпрограмма "Информатизация, техническое и программное обеспечение, обслуживание и сопровождение информационных систем"</t>
  </si>
  <si>
    <t>3320000000</t>
  </si>
  <si>
    <t>3310000000</t>
  </si>
  <si>
    <t>3310100000</t>
  </si>
  <si>
    <t>Основное мероприятие "Информатизация, техническое и программное обеспечение, обслуживание и сопровождение информационных систем"</t>
  </si>
  <si>
    <t xml:space="preserve">Содержание и развитие информационных и телекоммуникационных систем и оборудования Тейковского муниципального района  (Закупка товаров, работ и услуг для обеспечения государственных (муниципальных) нужд) 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</si>
  <si>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(Закупка товаров, работ и услуг для обеспечения государственных (муниципальных) нужд) </t>
  </si>
  <si>
    <t>Подпрограмма "Повышение уровня информационной открытости органов местного самоуправления Тейковского муниципального района"</t>
  </si>
  <si>
    <t>3320100000</t>
  </si>
  <si>
    <t>Основное мероприятие "Реализация мероприятий, направленных на повышение уровня информационной открытости органов местного самоуправления Тейковского муниципального района, а так же на создание информационного взаимодействия органов власти и населения"</t>
  </si>
  <si>
    <t xml:space="preserve">Формирование открытого и общедоступного информационного ресурса, содержащего информацию о деятельности органов местного самоуправления (Закупка товаров, работ и услуг для обеспечения государственных (муниципальных) нужд) </t>
  </si>
  <si>
    <t>Муниципальная программа «Реализация молодежной политики на территории Тейковского муниципального района»</t>
  </si>
  <si>
    <t>2510000000</t>
  </si>
  <si>
    <t>2510100000</t>
  </si>
  <si>
    <r>
      <t xml:space="preserve">Предоставление муниципальной услуги «Проведение мероприятий межпоселенческого характера по работе с детьми и молодежью»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</si>
  <si>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Подпрограмма "Патриотическое воспитание детей и молодежи и подготовка молодежи Тейковского муниципального района к военной службе"</t>
  </si>
  <si>
    <t>Муниципальная программа «Развитие образования Тейковского муниципального района на 2020 - 2025 годы»</t>
  </si>
  <si>
    <t>2100000000</t>
  </si>
  <si>
    <t>2110000000</t>
  </si>
  <si>
    <t>2110100000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</si>
  <si>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</si>
  <si>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2110100020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</si>
  <si>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</si>
  <si>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Мероприятия по укреплению материально-технической базы дошкольных образовательных организаций (Закупка товаров, работ и услуг для обеспечения государственных (муниципальных) нужд) </t>
  </si>
  <si>
    <t>2110100030</t>
  </si>
  <si>
    <t>2120000000</t>
  </si>
  <si>
    <t>2120100000</t>
  </si>
  <si>
    <t>2120180090</t>
  </si>
  <si>
    <t>2120180100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</si>
  <si>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  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</si>
  <si>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2120180110</t>
  </si>
  <si>
    <t>2130000000</t>
  </si>
  <si>
    <t>2130100000</t>
  </si>
  <si>
    <t>2130100070</t>
  </si>
  <si>
    <t>2140000000</t>
  </si>
  <si>
    <t>2140100000</t>
  </si>
  <si>
    <t>2140100080</t>
  </si>
  <si>
    <t>2140100110</t>
  </si>
  <si>
    <t>2140100060</t>
  </si>
  <si>
    <t>2140102181</t>
  </si>
  <si>
    <t>2140102182</t>
  </si>
  <si>
    <t>2140200000</t>
  </si>
  <si>
    <t>2140200090</t>
  </si>
  <si>
    <t>2140200100</t>
  </si>
  <si>
    <t>2140200110</t>
  </si>
  <si>
    <t>2140200060</t>
  </si>
  <si>
    <t>2140202181</t>
  </si>
  <si>
    <t>2140202182</t>
  </si>
  <si>
    <t>2140253031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</si>
  <si>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организациях» </t>
  </si>
  <si>
    <t>2150000000</t>
  </si>
  <si>
    <t>2150100000</t>
  </si>
  <si>
    <t>2150180170</t>
  </si>
  <si>
    <t>2160000000</t>
  </si>
  <si>
    <t>2160100000</t>
  </si>
  <si>
    <t>2160100120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</si>
  <si>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</si>
  <si>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2170000000</t>
  </si>
  <si>
    <t>2170100000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</si>
  <si>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</si>
  <si>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2170180200</t>
  </si>
  <si>
    <t>21701S0190</t>
  </si>
  <si>
    <t>218000000</t>
  </si>
  <si>
    <t>2180100000</t>
  </si>
  <si>
    <t>2190000000</t>
  </si>
  <si>
    <t>2190100000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</si>
  <si>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«Развитие культуры и туризма в  Тейковском муниципальном районе»</t>
    </r>
  </si>
  <si>
    <t>2200000000</t>
  </si>
  <si>
    <t xml:space="preserve">Подпрограмма «Развитие культуры Тейковского муниципального района» </t>
  </si>
  <si>
    <t>2210000000</t>
  </si>
  <si>
    <t>2210100000</t>
  </si>
  <si>
    <t>2210100170</t>
  </si>
  <si>
    <t>2210100180</t>
  </si>
  <si>
    <t>2210200000</t>
  </si>
  <si>
    <t>2210200190</t>
  </si>
  <si>
    <t>2210300000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</si>
  <si>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</si>
  <si>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2210380340</t>
  </si>
  <si>
    <t>22103S0340</t>
  </si>
  <si>
    <t>2210400000</t>
  </si>
  <si>
    <t>2220000000</t>
  </si>
  <si>
    <t>2220100000</t>
  </si>
  <si>
    <t>2220100210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</si>
  <si>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</si>
  <si>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</si>
  <si>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</si>
  <si>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 xml:space="preserve">Подпрограмма «Организация физкультурно-массовых,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</si>
  <si>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</si>
  <si>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2520000000</t>
  </si>
  <si>
    <t>2520100000</t>
  </si>
  <si>
    <t>2520100500</t>
  </si>
  <si>
    <t>2520100510</t>
  </si>
  <si>
    <t xml:space="preserve">Мероприятия, направленные на популяризацию службы в Вооруженных Силах Российской Федерации  (Закупка товаров, работ и услуг для обеспечения государственных (муниципальных) нужд) </t>
  </si>
  <si>
    <t>2520100520</t>
  </si>
  <si>
    <t>Муниципальная программа «Поддержка населения в Тейковском муниципальном районе»</t>
  </si>
  <si>
    <t>26201R0820</t>
  </si>
  <si>
    <t>2710120400</t>
  </si>
  <si>
    <t>2720120410</t>
  </si>
  <si>
    <t>27201S0510</t>
  </si>
  <si>
    <t xml:space="preserve">Комплексные кадастровые работы  (Закупка товаров, работ и услуг для обеспечения государственных (муниципальных) нужд) 
</t>
  </si>
  <si>
    <t xml:space="preserve">Подпрограмма «Комплексное развитие сельских территорий 
Тейковского муниципального района»
</t>
  </si>
  <si>
    <t>Основное мероприятие «Создание и развитие инфраструктуры на сельских территориях»</t>
  </si>
  <si>
    <t xml:space="preserve">Развитие инженерной инфраструктуры на сельских территориях  (Закупка товаров, работ и услуг для обеспечения государственных (муниципальных) нужд) 
</t>
  </si>
  <si>
    <t xml:space="preserve">Разработка проектно-сметной документации объектов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
</t>
  </si>
  <si>
    <t>2920000000</t>
  </si>
  <si>
    <t>Подпрограмма «Обеспечение рационального, эффективного использования земельных участков, государственная собственность на которые  не разграничена»</t>
  </si>
  <si>
    <t>3120000000</t>
  </si>
  <si>
    <t xml:space="preserve">Основное мероприятие «Организация работ по проведению кадастровых работ и определению рыночной стоимости земельных участков,  государственная собственность на которые  не разграничена» </t>
  </si>
  <si>
    <t xml:space="preserve">Проведение кадастровых работ по образованию земельных участков и постановке их на кадастровый учет (Закупка товаров, работ и услуг для обеспечения государственных (муниципальных) нужд) </t>
  </si>
  <si>
    <t xml:space="preserve">Определение рыночной стоимости и рыночной величины годового размера арендной платы земельных участков  (Закупка товаров, работ и услуг для обеспечения государственных (муниципальных) нужд) </t>
  </si>
  <si>
    <t xml:space="preserve">Информирование населения путем размещения в печатных изданиях официальной и иной информации в отношении земельных участков (Закупка товаров, работ и услуг для обеспечения государственных (муниципальных) нужд) </t>
  </si>
  <si>
    <t>3120100000</t>
  </si>
  <si>
    <t>Подпрограмма «Профилактика правонарушений и наркомании, борьба с преступностью и обеспечение безопасности граждан»</t>
  </si>
  <si>
    <t>Основное мероприятие "Снижение уровня преступности и повышение результативности профилактики правонарушений и наркомании"</t>
  </si>
  <si>
    <t xml:space="preserve">Профилактика правонарушений и наркомании,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</si>
  <si>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>3330000000</t>
  </si>
  <si>
    <t>3330100000</t>
  </si>
  <si>
    <t xml:space="preserve">Основное мероприятие "Совершенствование системы патриотического воспитания детей и молодежи" 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</si>
  <si>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</si>
  <si>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2740000000</t>
  </si>
  <si>
    <t>Основное мероприятие «Организация движения транспортных средств и пешеходов, повышение безопасности дорожных условий"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</si>
  <si>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(Закупка товаров, работ и услуг для обеспечения государственных (муниципальных) нужд) </t>
  </si>
  <si>
    <t>2740100000</t>
  </si>
  <si>
    <t xml:space="preserve">Подпрограмма «Создание условий для развития молодежной политики на территории Тейковского муниципального района»  </t>
  </si>
  <si>
    <t xml:space="preserve">Мероприятия по гражданско – патриотическому воспитанию детей и молодежи (Закупка товаров, работ и услуг для обеспечения государственных (муниципальных) нужд) </t>
  </si>
  <si>
    <t>2180100130</t>
  </si>
  <si>
    <t>2180100140</t>
  </si>
  <si>
    <t>2180100150</t>
  </si>
  <si>
    <t>2210400200</t>
  </si>
  <si>
    <t>2320100410</t>
  </si>
  <si>
    <t>2410160010</t>
  </si>
  <si>
    <t>2410160020</t>
  </si>
  <si>
    <t>2410160030</t>
  </si>
  <si>
    <t>2510100450</t>
  </si>
  <si>
    <t>2610100550</t>
  </si>
  <si>
    <t>2730100600</t>
  </si>
  <si>
    <t>2740100610</t>
  </si>
  <si>
    <t>2850120530</t>
  </si>
  <si>
    <t>2850120540</t>
  </si>
  <si>
    <t>2850260200</t>
  </si>
  <si>
    <t>2860120550</t>
  </si>
  <si>
    <t>2860120560</t>
  </si>
  <si>
    <t>2870120570</t>
  </si>
  <si>
    <t>2880120580</t>
  </si>
  <si>
    <t>2880120590</t>
  </si>
  <si>
    <t>2890120600</t>
  </si>
  <si>
    <t>2910120700</t>
  </si>
  <si>
    <t>3110120800</t>
  </si>
  <si>
    <t>3110120810</t>
  </si>
  <si>
    <t>3120120850</t>
  </si>
  <si>
    <t>3120120860</t>
  </si>
  <si>
    <t>3120120870</t>
  </si>
  <si>
    <t>3210100700</t>
  </si>
  <si>
    <t>3310100810</t>
  </si>
  <si>
    <t>3320100820</t>
  </si>
  <si>
    <t>3320100830</t>
  </si>
  <si>
    <t>3330100850</t>
  </si>
  <si>
    <t>3330180360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</si>
  <si>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</si>
  <si>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</si>
  <si>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 (Закупка товаров, работ и услуг для обеспечения государственных (муниципальных) нужд) 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</si>
  <si>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</si>
  <si>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</si>
  <si>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</si>
  <si>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</si>
  <si>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(Закупка товаров, работ и услуг для обеспечения государственных (муниципальных) нужд) </t>
  </si>
  <si>
    <t xml:space="preserve">   бюджета Тейковского муниципального района по кодам классификации доходов бюджетов на 2022 год</t>
  </si>
  <si>
    <t>Утверждено по бюджету на 2022г.</t>
  </si>
  <si>
    <t>Налог, взимаемый с налогоплательщиков, выбравших в качестве объекта налогообложения доходы</t>
  </si>
  <si>
    <t>000 2022530400 0000 150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</si>
  <si>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</si>
  <si>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040 2022530405 0000 150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</si>
  <si>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</si>
  <si>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бюджета Тейковского муниципального района на 2022 год                                             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</si>
  <si>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</si>
  <si>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</si>
  <si>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</si>
  <si>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</si>
  <si>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</si>
  <si>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</si>
  <si>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048 1120103001 0000 120</t>
  </si>
  <si>
    <t xml:space="preserve">  Плата за сбросы загрязняющих веществ в водные объекты</t>
  </si>
  <si>
    <t>048 1120104101 0000 120</t>
  </si>
  <si>
    <t xml:space="preserve">  Плата за размещение отходов производства </t>
  </si>
  <si>
    <t>048 1120104201 0000 120</t>
  </si>
  <si>
    <t xml:space="preserve">  Плата за размещение твердых коммунальных отходов 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</si>
  <si>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2022 год</t>
  </si>
  <si>
    <t>бюджета Тейковского муниципального района на 2022 год по разделам и подразделам функциональной классификации расходов Российской Федерации</t>
  </si>
  <si>
    <t xml:space="preserve">района на 2022 год </t>
  </si>
  <si>
    <t>Утверждено по бюджету на 2022 год</t>
  </si>
  <si>
    <t>21201L3041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</si>
  <si>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</si>
  <si>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</si>
  <si>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</si>
  <si>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 (Социальное обеспечение и иные выплаты населению)</t>
  </si>
  <si>
    <t xml:space="preserve">Разработка проектов планировки  территорий (Закупка товаров, работ и услуг для обеспечения государственных (муниципальных) нужд) 
</t>
  </si>
  <si>
    <t>2910220710</t>
  </si>
  <si>
    <t>Основное мероприятие «Комплексные кадастровые работы»</t>
  </si>
  <si>
    <t>2920200000</t>
  </si>
  <si>
    <t>2920220750</t>
  </si>
  <si>
    <t>2410120200</t>
  </si>
  <si>
    <t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</si>
  <si>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Осуществление переданных органам местного самоуправления государственных полномочий Ивановской области по выплате компенсации части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</si>
  <si>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«Развитие общего образования»</t>
  </si>
  <si>
    <t>2150200000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</si>
  <si>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</si>
  <si>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2150280150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</si>
  <si>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</si>
  <si>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</si>
  <si>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</si>
  <si>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21601S1420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</si>
  <si>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</si>
  <si>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21601S1440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</si>
  <si>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</si>
  <si>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2160181440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</si>
  <si>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</si>
  <si>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2160181420</t>
  </si>
  <si>
    <t>2160102181</t>
  </si>
  <si>
    <t>2160102182</t>
  </si>
  <si>
    <t>2210302181</t>
  </si>
  <si>
    <t>2210302182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</si>
  <si>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</si>
  <si>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22201S1430</t>
  </si>
  <si>
    <t xml:space="preserve">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</si>
  <si>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2220181430</t>
  </si>
  <si>
    <t>2220102181</t>
  </si>
  <si>
    <t>2220102182</t>
  </si>
  <si>
    <t>Субсидии ресурсоснабжающим организациям, расположенным на территории Тейковского муниципального района, на возмещение недополученных доходов между нормативным и фактическим потреблением тепловой энергии для многоквартирных и жилых домов (Иные бюджетные ассигнования)</t>
  </si>
  <si>
    <t>2870160240</t>
  </si>
  <si>
    <t>Подпрограмма «Переселение граждан из аварийного жилищного фонда на территории сельских поселений Тейковского муниципального района»</t>
  </si>
  <si>
    <t>28Б0000000</t>
  </si>
  <si>
    <t>Основное мероприятие "Переселение граждан из аварийного жилищного фонда "</t>
  </si>
  <si>
    <t>28Б0100000</t>
  </si>
  <si>
    <t xml:space="preserve">Оценка стоимости жилых помещений, находящихся в собственности граждан, подлежащих расселению (Закупка товаров, работ и услуг для обеспечения государственных (муниципальных) нужд) </t>
  </si>
  <si>
    <t>28Б0120650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</si>
  <si>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</si>
  <si>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>3220100000</t>
  </si>
  <si>
    <t>3220100740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</si>
  <si>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</si>
  <si>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</si>
  <si>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</si>
  <si>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4290000630</t>
  </si>
  <si>
    <t>182 1 05 01010 01 0000 110</t>
  </si>
  <si>
    <t xml:space="preserve">Налог, взимаемый в связи с применением упрощенной системы налогообложения </t>
  </si>
  <si>
    <t>000 1 05 01000 00 0000 110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</si>
  <si>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«Планировка территории и проведение комплексных кадастровых работ на территории  Тейковского муниципального района»</t>
    </r>
  </si>
  <si>
    <t xml:space="preserve">Подпрограмма «Проведение комплексных кадастровых работ на территории Тейковского муниципального района»
</t>
  </si>
  <si>
    <t>Основное мероприятие «Разработка проектов планировки и межевания территории для проведения комплексных кадастровых работ»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</si>
  <si>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</si>
  <si>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Дотации бюджетам муниципальных районов на выравнивание  бюджетной обеспеченности из бюджета субъекта Российской Федерации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</si>
  <si>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</si>
  <si>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 организаций </t>
  </si>
  <si>
    <t xml:space="preserve"> Ежемесячное денежное вознаграждение за классное руководство педагогическим работникам 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</si>
  <si>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  </t>
  </si>
  <si>
    <t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</si>
  <si>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</si>
  <si>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>000 2 02 49999 05 0000 150</t>
  </si>
  <si>
    <t>040 2 02 49999 05 0000 150</t>
  </si>
  <si>
    <t xml:space="preserve">Субсидирование части затрат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доход", связанных с приобретением оборудования в целях создания и (или) развития, и (или) модернизации производства товаров, работ, услуг (Иные бюджетные ассигнования) 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</si>
  <si>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(Иные бюджетные ассигнования)</t>
  </si>
  <si>
    <t xml:space="preserve">Оказание имущественной поддержки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(Иные бюджетные ассигнования) </t>
  </si>
  <si>
    <t xml:space="preserve">Оказание имущественной поддержки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 (Иные бюджетные ассигнования) 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</si>
  <si>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 (Иные бюджетные ассигнования)</t>
  </si>
  <si>
    <t>21101S1950</t>
  </si>
  <si>
    <t>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</si>
  <si>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2110200000</t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</si>
  <si>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</si>
  <si>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>2110200040</t>
  </si>
  <si>
    <t>Совершенствование учительского корпуса (Социальное обеспечение и иные выплаты населению)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</si>
  <si>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</si>
  <si>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2120100340</t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</si>
  <si>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</si>
  <si>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Организация целевой подготовки педагогов для работы в муниципальных образовательных организациях Ивановской области (Закупка товаров, работ и услуг для обеспечения государственных (муниципальных) нужд) </t>
  </si>
  <si>
    <t>21901S3110</t>
  </si>
  <si>
    <t xml:space="preserve">Субсидии на возмещение затрат по содержанию, эксплуатации и ремонту сетей водоснабжения, водоотведения, находящихся в муниципальной собственности на территории Тейковского муниципального района (Иные бюджетные ассигнования) </t>
  </si>
  <si>
    <t>2860160230</t>
  </si>
  <si>
    <t xml:space="preserve">Актуализирование схем теплоснабжения сельских поселений на территории Тейковского муниципального района (Закупка товаров, работ и услуг для обеспечения государственных (муниципальных) нужд) </t>
  </si>
  <si>
    <t>2870120580</t>
  </si>
  <si>
    <t xml:space="preserve">Подпрограмма «Улучшение условий и охраны труда в Тейковском муниципальном районе»
</t>
  </si>
  <si>
    <t>3340000000</t>
  </si>
  <si>
    <t>Основное мероприятие "Соблюдение требований охраны труда"</t>
  </si>
  <si>
    <t>3340100000</t>
  </si>
  <si>
    <t xml:space="preserve">Обеспечение организации и проведение мероприятий по улучшению условий и охраны труда (Закупка товаров, работ и услуг для обеспечения государственных (муниципальных) нужд) </t>
  </si>
  <si>
    <t>3340100900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</si>
  <si>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</si>
  <si>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>3340100910</t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</si>
  <si>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</si>
  <si>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2210408110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</si>
  <si>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</si>
  <si>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</si>
  <si>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2850108040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</si>
  <si>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</si>
  <si>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2870108060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</si>
  <si>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</si>
  <si>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2880108070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</si>
  <si>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</si>
  <si>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>28А0108080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</si>
  <si>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</si>
  <si>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</si>
  <si>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2860108050</t>
  </si>
  <si>
    <t>Благоустройство территорий муниципальных дошкольных образовательных организаций  (Закупка товаров, работ и услуг для обеспечения государственных (муниципальных) нужд)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</si>
  <si>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</si>
  <si>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</si>
  <si>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</si>
  <si>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гражданско-патриотическомувоспитанию детей и молодежи (Предоставление субсидий бюджетным, автономным учреждениям и иным некоммерческим организациям)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</si>
  <si>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</si>
  <si>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</si>
  <si>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Субсидия на возмещение затрат,связанных с отоплением, содержанием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</si>
  <si>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от 15.12.2021 № 14/28</t>
  </si>
  <si>
    <t xml:space="preserve"> от 15.12.2021 № 14/28</t>
  </si>
  <si>
    <t xml:space="preserve">Ремонт дорог в рамках иных непрограммных мероприятий (Закупка товаров, работ и услуг для обеспечения государственных (муниципальных) нужд) </t>
  </si>
  <si>
    <t xml:space="preserve">Основное мероприятие «Содержание и текущий ремонт имущества, находящегося в казне Тейковского муниципального района» </t>
  </si>
  <si>
    <t>3110200000</t>
  </si>
  <si>
    <t>3110220820</t>
  </si>
  <si>
    <t>Исполнение судебных актов (Иные бюджетные ассигнования)</t>
  </si>
  <si>
    <t>3310100840</t>
  </si>
  <si>
    <t xml:space="preserve">Проведение районноых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</si>
  <si>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t>Основное мероприятие "Развитие дошкольного образования"</t>
  </si>
  <si>
    <t>2110300000</t>
  </si>
  <si>
    <t>21103S8400</t>
  </si>
  <si>
    <t xml:space="preserve">Подпрограмма «Повышение качества жизни граждан пожилого возраста Тейковского муниципального района»
</t>
  </si>
  <si>
    <t>Вносимые изменения</t>
  </si>
  <si>
    <t>000 2022551900 0000 150</t>
  </si>
  <si>
    <t>040 2022551905 0000 150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</si>
  <si>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</si>
  <si>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>2110100010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</si>
  <si>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</si>
  <si>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2830108030</t>
  </si>
  <si>
    <t xml:space="preserve">Межбюджетные трансферты на организацию в границах поселения газоснабжения населения (Межбюджетные трансферты) </t>
  </si>
  <si>
    <t>2870160250</t>
  </si>
  <si>
    <t>2210455193</t>
  </si>
  <si>
    <t xml:space="preserve">Межбюджетные трансферты на организацию в границах поселения газоснабжния населения (Межбюджетные трансферты) </t>
  </si>
  <si>
    <t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</t>
  </si>
  <si>
    <t>2021 год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</si>
  <si>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</si>
  <si>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</si>
  <si>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</si>
  <si>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</si>
  <si>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</si>
  <si>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</si>
  <si>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</si>
  <si>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</si>
  <si>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</si>
  <si>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</si>
  <si>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и плановый период 2023 - 2024г.г.</t>
  </si>
  <si>
    <t>29202S3160</t>
  </si>
  <si>
    <t xml:space="preserve">На рзработку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</si>
  <si>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</t>
  </si>
  <si>
    <t xml:space="preserve">Государственная поддержка отрасли культуры (Государственная поддержка лучших сельских учреждений культуры) (Закупка товаров, работ и услуг для обеспечения государственных (муниципальных) нужд) </t>
  </si>
  <si>
    <t>000 2022007700 0000 150</t>
  </si>
  <si>
    <t>040 2022007705 0000 150</t>
  </si>
  <si>
    <t>2920220760</t>
  </si>
  <si>
    <t xml:space="preserve">Субсидии бюджетам на софинансирование капитальных вложений в объекты муниципальной собственности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</si>
  <si>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</si>
  <si>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</si>
  <si>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</si>
  <si>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</si>
  <si>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</si>
  <si>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</si>
  <si>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</si>
  <si>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040 2 19 25169 05 0000 150</t>
  </si>
  <si>
    <t>040 2 19 25210 05 0000 150</t>
  </si>
  <si>
    <t xml:space="preserve">Возврат остатков субсидий на обеспечение образовательных организаций материально-технической базой для внедрения цифровой образовательной среды из бюджетов муниципальных районов </t>
  </si>
  <si>
    <t xml:space="preserve">Возврат остатков субсидий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из бюджетов муниципальных районов </t>
  </si>
  <si>
    <t xml:space="preserve">Субсидии бюджетам на поддержку отрасли культуры </t>
  </si>
  <si>
    <t xml:space="preserve">Субсидии бюджетам муниципальных районов на поддержку отрасли культуры 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</si>
  <si>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</si>
  <si>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</si>
  <si>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</si>
  <si>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</si>
  <si>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040 2186001005 0000 150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</si>
  <si>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</si>
  <si>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</si>
  <si>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</si>
  <si>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</si>
  <si>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</si>
  <si>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</si>
  <si>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</si>
  <si>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Субсидия на финансовое обеспечение затрат в рамках мер по предупреждению банкротства и восстановлению платежеспособности муниципальных унитарных предприятий (Иные бюджетные ассигнования)</t>
  </si>
  <si>
    <t>Субсидия на финансовое обеспечение затрат в рамках мер по предупреждению банкротства и восстановлению платежеспособности муниципальных унитарных предприятий  (Иные бюджетные ассигнования)</t>
  </si>
  <si>
    <t>22104L5191</t>
  </si>
  <si>
    <t>,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</si>
  <si>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</si>
  <si>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040 1 11 03000 00 0000 120</t>
  </si>
  <si>
    <t xml:space="preserve">Проценты,полученные от предоставления бюджетных кредитов внутри страны </t>
  </si>
  <si>
    <t>040 1 11 03050 05 0000 120</t>
  </si>
  <si>
    <t xml:space="preserve">Проценты,полученные от предоставления бюджетных кредитов внутри страны за счет средств бюджетов муниципальных районов </t>
  </si>
  <si>
    <t xml:space="preserve">На разработку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</si>
  <si>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>21403S6900</t>
  </si>
  <si>
    <t xml:space="preserve">Осуществление дополнительных мероприятий по профилактике и противодействию распространения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</si>
  <si>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Осуществление дополнительных мероприятий по профилактике и противодействию распространения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</si>
  <si>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>2140300000</t>
  </si>
  <si>
    <t xml:space="preserve">Основное мероприятие «Содействие развитию общего образования» </t>
  </si>
  <si>
    <t>27201S8600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</si>
  <si>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</si>
  <si>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Обеспечение организации и проведение мероприятий по улучшению условий и охраны труда (Предоставление субсидий бюджетным, автономным учреждениям и иным некоммерческим организациям)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</si>
  <si>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(Межбюджетные трансферты) </t>
  </si>
  <si>
    <t>4290008150</t>
  </si>
  <si>
    <t xml:space="preserve">                 Приложение 6</t>
  </si>
  <si>
    <t xml:space="preserve">                 к решению Совета</t>
  </si>
  <si>
    <t xml:space="preserve">                 Тейковского</t>
  </si>
  <si>
    <t xml:space="preserve">                 муниципального района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</si>
  <si>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района" </t>
  </si>
  <si>
    <t>4290008020</t>
  </si>
  <si>
    <t>182 1 05 01011 01 0000 110</t>
  </si>
  <si>
    <t>28701S6800</t>
  </si>
  <si>
    <t>2850260210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</si>
  <si>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</si>
  <si>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</si>
  <si>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000 2022004100 0000 150 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</si>
  <si>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</si>
  <si>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040 2022004105 0000 150</t>
  </si>
  <si>
    <t xml:space="preserve"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</si>
  <si>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 xml:space="preserve">Ремонт дорог по переданным полномочиям сельским поселениям в рамках иных непрограммных мероприятий (Межбюджетные трансферты) </t>
  </si>
  <si>
    <t>2240100230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</si>
  <si>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</si>
  <si>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 xml:space="preserve"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 </t>
  </si>
  <si>
    <t>Единовременное денежное вознаграждение гражданам, удостоенным Звания "Почетный гражданин Тейковского муниципального района" (Социальное обеспечение и иные выплаты населению)</t>
  </si>
  <si>
    <t>Субсидия на возмещение затрат, связанных с отоплением, содержанием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</si>
  <si>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Предоставление муниципальной услуги «Организация дополнительного образования детей»(Предоставление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</si>
  <si>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</si>
  <si>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</si>
  <si>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</si>
  <si>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области(Предоставление субсидий бюджетным, автономным учреждениям и иным некоммерческим организациям)</t>
  </si>
  <si>
    <t>Расходы на доведение заработной платы работников до МРОТ(Предоставление субсидий бюджетным, автономным учреждениям и иным некоммерческим организациям)</t>
  </si>
  <si>
    <t>Расходы на повышение заработной платы работников бюджетной сферы(Предоставление субсидий бюджетным, автономным учреждениям и иным некоммерческим организациям)</t>
  </si>
  <si>
    <t>Проведение официальных физкультурно – оздоровительных и спортивных мероприятий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</si>
  <si>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спорта(Предоставление субсидий бюджетным, автономным учреждениям и иным некоммерческим организациям)</t>
  </si>
  <si>
    <t>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принципалу(Иные бюджетные ассигнования)</t>
  </si>
  <si>
    <t>4290090080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</si>
  <si>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</si>
  <si>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 xml:space="preserve">Расходы на повышение заработной платы работников бюджетной сферы(Предоставление субсидий бюджетным, автономным учреждениям и иным некоммерческим организациям) </t>
  </si>
  <si>
    <t xml:space="preserve">Обеспечение организации и проведение мероприятий по улучшению условий и охраны труда (Предоставление субсидий бюджетным, автономным учреждениям и иным некоммерческим организациям) </t>
  </si>
  <si>
    <t>Организация спортивной подготовки по видам спорта  (Предоставление субсидий бюджетным, автономным учреждениям и иным некоммерческим организациям)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</si>
  <si>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самоуправления(Социальное обеспечение и иные выплаты населению)</t>
  </si>
  <si>
    <t xml:space="preserve">                 Приложение 13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</si>
  <si>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</si>
  <si>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</si>
  <si>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2022 год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</si>
  <si>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</si>
  <si>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</si>
  <si>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</si>
  <si>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</si>
  <si>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</si>
  <si>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</si>
  <si>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</si>
  <si>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</si>
  <si>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</si>
  <si>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</si>
  <si>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</si>
  <si>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</si>
  <si>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</si>
  <si>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4. Новогорянов-ское сельское поселение</t>
  </si>
  <si>
    <t xml:space="preserve">5. Новолеушин-ское сельское поселение </t>
  </si>
  <si>
    <t>6. Нерльское городское поселение</t>
  </si>
  <si>
    <t>Итого</t>
  </si>
  <si>
    <t>373011</t>
  </si>
  <si>
    <t>80584</t>
  </si>
  <si>
    <t>2160200470</t>
  </si>
  <si>
    <t>2160200000</t>
  </si>
  <si>
    <t xml:space="preserve">Основное мероприятие «Обеспечение функционирования системы персонифицированного финансирования дополнительного образования детей» 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</si>
  <si>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</si>
  <si>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 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</si>
  <si>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</si>
  <si>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 xml:space="preserve">Ежемесячное денежное вознаграждение за классное руководство педагогическим работникам 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</si>
  <si>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</si>
  <si>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</t>
  </si>
  <si>
    <t xml:space="preserve"> от 27.07.2022 № 21/8</t>
  </si>
  <si>
    <t>от 27.07.2022 № 21/8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</si>
</sst>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8" fillId="0" borderId="13">
      <alignment horizontal="left" wrapText="1" indent="2"/>
    </xf>
    <xf numFmtId="49" fontId="18" fillId="0" borderId="14">
      <alignment horizontal="center"/>
    </xf>
    <xf numFmtId="0" fontId="18" fillId="0" borderId="13">
      <alignment horizontal="left" wrapText="1" indent="2"/>
    </xf>
    <xf numFmtId="49" fontId="18" fillId="0" borderId="14">
      <alignment horizontal="center"/>
    </xf>
    <xf numFmtId="4" fontId="20" fillId="3" borderId="15">
      <alignment horizontal="right" vertical="top" shrinkToFit="1"/>
    </xf>
  </cellStyleXfs>
  <cellXfs count="3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8" fillId="0" borderId="1" xfId="0" applyFont="1" applyBorder="1" applyAlignment="1">
      <alignment horizontal="justify" vertical="top"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indent="15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4" fillId="0" borderId="0" xfId="0" applyFont="1"/>
    <xf numFmtId="0" fontId="8" fillId="0" borderId="1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49" fontId="8" fillId="0" borderId="1" xfId="4" applyFont="1" applyBorder="1" applyAlignment="1" applyProtection="1">
      <alignment horizontal="center" vertical="top"/>
    </xf>
    <xf numFmtId="49" fontId="8" fillId="0" borderId="1" xfId="4" applyFont="1" applyBorder="1" applyProtection="1">
      <alignment horizontal="center"/>
    </xf>
    <xf numFmtId="0" fontId="11" fillId="0" borderId="1" xfId="3" applyNumberFormat="1" applyFont="1" applyBorder="1" applyAlignment="1" applyProtection="1">
      <alignment wrapText="1"/>
    </xf>
    <xf numFmtId="0" fontId="8" fillId="0" borderId="1" xfId="3" applyNumberFormat="1" applyFont="1" applyBorder="1" applyAlignment="1" applyProtection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21" fillId="0" borderId="1" xfId="0" applyNumberFormat="1" applyFont="1" applyFill="1" applyBorder="1" applyAlignment="1">
      <alignment horizontal="center" vertical="top" wrapText="1"/>
    </xf>
    <xf numFmtId="4" fontId="23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wrapText="1"/>
    </xf>
    <xf numFmtId="4" fontId="21" fillId="2" borderId="1" xfId="5" applyNumberFormat="1" applyFont="1" applyFill="1" applyBorder="1" applyAlignment="1" applyProtection="1">
      <alignment horizontal="center" vertical="top" shrinkToFit="1"/>
    </xf>
    <xf numFmtId="4" fontId="7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49" fontId="24" fillId="0" borderId="1" xfId="0" applyNumberFormat="1" applyFont="1" applyBorder="1" applyAlignment="1">
      <alignment horizontal="center" vertical="top"/>
    </xf>
    <xf numFmtId="0" fontId="24" fillId="0" borderId="0" xfId="0" applyNumberFormat="1" applyFont="1" applyAlignment="1">
      <alignment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justify" wrapText="1"/>
    </xf>
    <xf numFmtId="0" fontId="4" fillId="0" borderId="2" xfId="0" applyNumberFormat="1" applyFont="1" applyFill="1" applyBorder="1" applyAlignment="1">
      <alignment horizontal="justify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/>
    <xf numFmtId="0" fontId="12" fillId="0" borderId="0" xfId="0" applyFont="1" applyFill="1"/>
    <xf numFmtId="0" fontId="8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justify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indent="15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49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21" fillId="2" borderId="1" xfId="5" applyNumberFormat="1" applyFont="1" applyFill="1" applyBorder="1" applyAlignment="1" applyProtection="1">
      <alignment horizontal="center" vertical="top" shrinkToFi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" fontId="21" fillId="0" borderId="1" xfId="0" applyNumberFormat="1" applyFont="1" applyBorder="1" applyAlignment="1">
      <alignment horizontal="center" vertical="top" wrapText="1"/>
    </xf>
    <xf numFmtId="4" fontId="21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6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4" fontId="22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11" fillId="0" borderId="16" xfId="4" applyFont="1" applyFill="1" applyBorder="1" applyAlignment="1" applyProtection="1">
      <alignment horizontal="center" vertical="top"/>
    </xf>
    <xf numFmtId="0" fontId="22" fillId="0" borderId="1" xfId="3" applyNumberFormat="1" applyFont="1" applyFill="1" applyBorder="1" applyAlignment="1" applyProtection="1">
      <alignment horizontal="left" vertical="top" wrapText="1"/>
    </xf>
    <xf numFmtId="49" fontId="8" fillId="0" borderId="16" xfId="4" applyFont="1" applyFill="1" applyBorder="1" applyAlignment="1" applyProtection="1">
      <alignment horizontal="center" vertical="top"/>
    </xf>
    <xf numFmtId="0" fontId="21" fillId="0" borderId="1" xfId="3" applyNumberFormat="1" applyFont="1" applyFill="1" applyBorder="1" applyAlignment="1" applyProtection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" fontId="21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wrapText="1"/>
    </xf>
    <xf numFmtId="49" fontId="8" fillId="0" borderId="1" xfId="4" applyFont="1" applyFill="1" applyBorder="1" applyProtection="1">
      <alignment horizontal="center"/>
    </xf>
    <xf numFmtId="0" fontId="21" fillId="0" borderId="1" xfId="3" applyNumberFormat="1" applyFont="1" applyFill="1" applyBorder="1" applyAlignment="1" applyProtection="1">
      <alignment wrapText="1"/>
    </xf>
    <xf numFmtId="4" fontId="21" fillId="0" borderId="1" xfId="3" applyNumberFormat="1" applyFont="1" applyFill="1" applyBorder="1" applyAlignment="1" applyProtection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 shrinkToFi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5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7" fillId="0" borderId="3" xfId="0" applyFont="1" applyBorder="1"/>
    <xf numFmtId="164" fontId="5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0" fillId="0" borderId="0" xfId="0" applyNumberFormat="1"/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21" fillId="2" borderId="1" xfId="5" applyNumberFormat="1" applyFont="1" applyFill="1" applyBorder="1" applyAlignment="1" applyProtection="1">
      <alignment horizontal="center" vertical="top" shrinkToFit="1"/>
    </xf>
    <xf numFmtId="4" fontId="6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4" fillId="0" borderId="6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4" fontId="21" fillId="2" borderId="1" xfId="5" applyNumberFormat="1" applyFont="1" applyFill="1" applyBorder="1" applyAlignment="1" applyProtection="1">
      <alignment horizontal="center" vertical="top" shrinkToFit="1"/>
    </xf>
    <xf numFmtId="4" fontId="6" fillId="0" borderId="2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4" fontId="2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4" fontId="21" fillId="0" borderId="2" xfId="0" applyNumberFormat="1" applyFont="1" applyBorder="1" applyAlignment="1">
      <alignment horizontal="center" vertical="top" wrapText="1"/>
    </xf>
    <xf numFmtId="4" fontId="21" fillId="0" borderId="3" xfId="0" applyNumberFormat="1" applyFont="1" applyBorder="1" applyAlignment="1">
      <alignment horizontal="center" vertical="top" wrapText="1"/>
    </xf>
    <xf numFmtId="2" fontId="22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xl30" xfId="3"/>
    <cellStyle name="xl32" xfId="1"/>
    <cellStyle name="xl41" xfId="4"/>
    <cellStyle name="xl42" xfId="5"/>
    <cellStyle name="xl45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2"/>
  <sheetViews>
    <sheetView view="pageBreakPreview" topLeftCell="A126" zoomScale="96" zoomScaleSheetLayoutView="96" workbookViewId="0">
      <selection activeCell="E132" sqref="E17:E132"/>
    </sheetView>
  </sheetViews>
  <sheetFormatPr defaultRowHeight="15"/>
  <cols>
    <col min="1" max="1" width="23.42578125" customWidth="1"/>
    <col min="2" max="2" width="72" customWidth="1"/>
    <col min="3" max="3" width="15.42578125" customWidth="1"/>
    <col min="4" max="4" width="14.28515625" customWidth="1"/>
    <col min="5" max="5" width="15.5703125" customWidth="1"/>
  </cols>
  <sheetData>
    <row r="1" spans="1:5" ht="15.75">
      <c r="B1" s="295" t="s">
        <v>284</v>
      </c>
      <c r="C1" s="295"/>
      <c r="D1" s="295"/>
      <c r="E1" s="295"/>
    </row>
    <row r="2" spans="1:5" ht="15.75">
      <c r="B2" s="295" t="s">
        <v>0</v>
      </c>
      <c r="C2" s="295"/>
      <c r="D2" s="295"/>
      <c r="E2" s="295"/>
    </row>
    <row r="3" spans="1:5" ht="15.75">
      <c r="B3" s="296" t="s">
        <v>189</v>
      </c>
      <c r="C3" s="296"/>
      <c r="D3" s="296"/>
      <c r="E3" s="296"/>
    </row>
    <row r="4" spans="1:5" ht="15.75">
      <c r="B4" s="295" t="s">
        <v>2</v>
      </c>
      <c r="C4" s="295"/>
      <c r="D4" s="295"/>
      <c r="E4" s="295"/>
    </row>
    <row r="5" spans="1:5" ht="15.75">
      <c r="B5" s="295" t="s">
        <v>973</v>
      </c>
      <c r="C5" s="295"/>
      <c r="D5" s="295"/>
      <c r="E5" s="295"/>
    </row>
    <row r="6" spans="1:5" ht="15.75" customHeight="1">
      <c r="A6" s="1"/>
      <c r="B6" s="295" t="s">
        <v>180</v>
      </c>
      <c r="C6" s="295"/>
      <c r="D6" s="295"/>
      <c r="E6" s="295"/>
    </row>
    <row r="7" spans="1:5" ht="15.75" customHeight="1">
      <c r="A7" s="1"/>
      <c r="B7" s="295" t="s">
        <v>0</v>
      </c>
      <c r="C7" s="295"/>
      <c r="D7" s="295"/>
      <c r="E7" s="295"/>
    </row>
    <row r="8" spans="1:5" ht="15.75" customHeight="1">
      <c r="A8" s="1"/>
      <c r="B8" s="296" t="s">
        <v>189</v>
      </c>
      <c r="C8" s="296"/>
      <c r="D8" s="296"/>
      <c r="E8" s="296"/>
    </row>
    <row r="9" spans="1:5" ht="15.75" customHeight="1">
      <c r="A9" s="1"/>
      <c r="B9" s="295" t="s">
        <v>2</v>
      </c>
      <c r="C9" s="295"/>
      <c r="D9" s="295"/>
      <c r="E9" s="295"/>
    </row>
    <row r="10" spans="1:5" ht="15.75" customHeight="1">
      <c r="A10" s="1"/>
      <c r="B10" s="295" t="s">
        <v>815</v>
      </c>
      <c r="C10" s="295"/>
      <c r="D10" s="295"/>
      <c r="E10" s="295"/>
    </row>
    <row r="11" spans="1:5" ht="15.75">
      <c r="A11" s="302"/>
      <c r="B11" s="303"/>
      <c r="C11" s="303"/>
    </row>
    <row r="12" spans="1:5">
      <c r="A12" s="305" t="s">
        <v>190</v>
      </c>
      <c r="B12" s="305"/>
      <c r="C12" s="305"/>
      <c r="D12" s="305"/>
      <c r="E12" s="305"/>
    </row>
    <row r="13" spans="1:5" ht="18.75" customHeight="1">
      <c r="A13" s="300" t="s">
        <v>672</v>
      </c>
      <c r="B13" s="300"/>
      <c r="C13" s="300"/>
      <c r="D13" s="300"/>
      <c r="E13" s="300"/>
    </row>
    <row r="14" spans="1:5" ht="15.75">
      <c r="A14" s="1"/>
      <c r="B14" s="1"/>
      <c r="C14" s="1"/>
    </row>
    <row r="15" spans="1:5" ht="20.25" customHeight="1">
      <c r="A15" s="36"/>
      <c r="B15" s="301" t="s">
        <v>295</v>
      </c>
      <c r="C15" s="301"/>
      <c r="D15" s="301"/>
      <c r="E15" s="301"/>
    </row>
    <row r="16" spans="1:5" ht="39" customHeight="1">
      <c r="A16" s="27" t="s">
        <v>191</v>
      </c>
      <c r="B16" s="93" t="s">
        <v>3</v>
      </c>
      <c r="C16" s="182" t="s">
        <v>673</v>
      </c>
      <c r="D16" s="185" t="s">
        <v>827</v>
      </c>
      <c r="E16" s="182" t="s">
        <v>673</v>
      </c>
    </row>
    <row r="17" spans="1:5">
      <c r="A17" s="28" t="s">
        <v>192</v>
      </c>
      <c r="B17" s="5" t="s">
        <v>193</v>
      </c>
      <c r="C17" s="96">
        <f>C18+C24+C38+C48+C54+C69+C74+C79+C85+C51+C63</f>
        <v>56426156.510000005</v>
      </c>
      <c r="D17" s="190">
        <f>D18+D24+D38+D48+D54+D69+D74+D79+D85+D51+D63</f>
        <v>0</v>
      </c>
      <c r="E17" s="294">
        <f>E18+E24+E38+E48+E54+E69+E74+E79+E85+E51+E63</f>
        <v>56426156.510000005</v>
      </c>
    </row>
    <row r="18" spans="1:5">
      <c r="A18" s="28" t="s">
        <v>194</v>
      </c>
      <c r="B18" s="5" t="s">
        <v>195</v>
      </c>
      <c r="C18" s="96">
        <f>C19</f>
        <v>37289500</v>
      </c>
      <c r="D18" s="190">
        <f>D19</f>
        <v>0</v>
      </c>
      <c r="E18" s="294">
        <f>E19</f>
        <v>37289500</v>
      </c>
    </row>
    <row r="19" spans="1:5" ht="14.25" customHeight="1">
      <c r="A19" s="89" t="s">
        <v>196</v>
      </c>
      <c r="B19" s="90" t="s">
        <v>197</v>
      </c>
      <c r="C19" s="91">
        <f>C20+C21+C22+C23</f>
        <v>37289500</v>
      </c>
      <c r="D19" s="187">
        <f>D20+D21+D22+D23</f>
        <v>0</v>
      </c>
      <c r="E19" s="293">
        <f>E20+E21+E22+E23</f>
        <v>37289500</v>
      </c>
    </row>
    <row r="20" spans="1:5" ht="53.25" customHeight="1">
      <c r="A20" s="68" t="s">
        <v>318</v>
      </c>
      <c r="B20" s="71" t="s">
        <v>198</v>
      </c>
      <c r="C20" s="98">
        <v>37010000</v>
      </c>
      <c r="D20" s="78"/>
      <c r="E20" s="98">
        <f>C20+D20</f>
        <v>37010000</v>
      </c>
    </row>
    <row r="21" spans="1:5" ht="66.75" customHeight="1">
      <c r="A21" s="68" t="s">
        <v>319</v>
      </c>
      <c r="B21" s="71" t="s">
        <v>315</v>
      </c>
      <c r="C21" s="98">
        <v>100000</v>
      </c>
      <c r="D21" s="78"/>
      <c r="E21" s="98">
        <f t="shared" ref="E21:E23" si="0">C21+D21</f>
        <v>100000</v>
      </c>
    </row>
    <row r="22" spans="1:5" ht="30" customHeight="1">
      <c r="A22" s="68" t="s">
        <v>320</v>
      </c>
      <c r="B22" s="71" t="s">
        <v>316</v>
      </c>
      <c r="C22" s="98">
        <v>129500</v>
      </c>
      <c r="D22" s="78"/>
      <c r="E22" s="98">
        <f t="shared" si="0"/>
        <v>129500</v>
      </c>
    </row>
    <row r="23" spans="1:5" ht="54.75" customHeight="1">
      <c r="A23" s="68" t="s">
        <v>321</v>
      </c>
      <c r="B23" s="71" t="s">
        <v>317</v>
      </c>
      <c r="C23" s="98">
        <v>50000</v>
      </c>
      <c r="D23" s="78"/>
      <c r="E23" s="98">
        <f t="shared" si="0"/>
        <v>50000</v>
      </c>
    </row>
    <row r="24" spans="1:5" ht="27" customHeight="1">
      <c r="A24" s="28" t="s">
        <v>199</v>
      </c>
      <c r="B24" s="5" t="s">
        <v>200</v>
      </c>
      <c r="C24" s="96">
        <f>C25</f>
        <v>7412520</v>
      </c>
      <c r="D24" s="190">
        <f>D25</f>
        <v>0</v>
      </c>
      <c r="E24" s="294">
        <f>E25</f>
        <v>7412520</v>
      </c>
    </row>
    <row r="25" spans="1:5" ht="27" customHeight="1">
      <c r="A25" s="68" t="s">
        <v>323</v>
      </c>
      <c r="B25" s="71" t="s">
        <v>322</v>
      </c>
      <c r="C25" s="91">
        <f>C27+C30+C33+C36</f>
        <v>7412520</v>
      </c>
      <c r="D25" s="187">
        <f>D27+D30+D33+D36</f>
        <v>0</v>
      </c>
      <c r="E25" s="293">
        <f>E27+E30+E33+E36</f>
        <v>7412520</v>
      </c>
    </row>
    <row r="26" spans="1:5" ht="41.25" customHeight="1">
      <c r="A26" s="99" t="s">
        <v>375</v>
      </c>
      <c r="B26" s="100" t="s">
        <v>376</v>
      </c>
      <c r="C26" s="91">
        <f>C27</f>
        <v>3351430</v>
      </c>
      <c r="D26" s="187">
        <f>D27</f>
        <v>0</v>
      </c>
      <c r="E26" s="293">
        <f>E27</f>
        <v>3351430</v>
      </c>
    </row>
    <row r="27" spans="1:5" ht="18.75" customHeight="1">
      <c r="A27" s="297" t="s">
        <v>328</v>
      </c>
      <c r="B27" s="298" t="s">
        <v>324</v>
      </c>
      <c r="C27" s="299">
        <v>3351430</v>
      </c>
      <c r="D27" s="307"/>
      <c r="E27" s="293">
        <f>C27+D27</f>
        <v>3351430</v>
      </c>
    </row>
    <row r="28" spans="1:5" ht="46.5" customHeight="1">
      <c r="A28" s="297"/>
      <c r="B28" s="298"/>
      <c r="C28" s="299"/>
      <c r="D28" s="308"/>
      <c r="E28" s="293"/>
    </row>
    <row r="29" spans="1:5" ht="54.75" customHeight="1">
      <c r="A29" s="101" t="s">
        <v>377</v>
      </c>
      <c r="B29" s="102" t="s">
        <v>378</v>
      </c>
      <c r="C29" s="91">
        <f>C30</f>
        <v>18550</v>
      </c>
      <c r="D29" s="187">
        <f>D30</f>
        <v>0</v>
      </c>
      <c r="E29" s="293">
        <f>E30</f>
        <v>18550</v>
      </c>
    </row>
    <row r="30" spans="1:5" ht="78" customHeight="1">
      <c r="A30" s="304" t="s">
        <v>329</v>
      </c>
      <c r="B30" s="298" t="s">
        <v>325</v>
      </c>
      <c r="C30" s="103">
        <v>18550</v>
      </c>
      <c r="D30" s="78"/>
      <c r="E30" s="292">
        <f>C30+D30</f>
        <v>18550</v>
      </c>
    </row>
    <row r="31" spans="1:5" ht="9" hidden="1" customHeight="1">
      <c r="A31" s="304"/>
      <c r="B31" s="298"/>
      <c r="C31" s="103"/>
      <c r="D31" s="78"/>
      <c r="E31" s="292"/>
    </row>
    <row r="32" spans="1:5" ht="42.75" customHeight="1">
      <c r="A32" s="101" t="s">
        <v>379</v>
      </c>
      <c r="B32" s="208" t="s">
        <v>380</v>
      </c>
      <c r="C32" s="103">
        <f>C33</f>
        <v>4462790</v>
      </c>
      <c r="D32" s="186">
        <f>D33</f>
        <v>0</v>
      </c>
      <c r="E32" s="292">
        <f>E33</f>
        <v>4462790</v>
      </c>
    </row>
    <row r="33" spans="1:5" ht="41.25" customHeight="1">
      <c r="A33" s="304" t="s">
        <v>330</v>
      </c>
      <c r="B33" s="298" t="s">
        <v>326</v>
      </c>
      <c r="C33" s="306">
        <v>4462790</v>
      </c>
      <c r="D33" s="307"/>
      <c r="E33" s="292">
        <f>C33+D33</f>
        <v>4462790</v>
      </c>
    </row>
    <row r="34" spans="1:5" ht="25.5" customHeight="1">
      <c r="A34" s="304"/>
      <c r="B34" s="298"/>
      <c r="C34" s="306"/>
      <c r="D34" s="308"/>
      <c r="E34" s="292"/>
    </row>
    <row r="35" spans="1:5" ht="42" customHeight="1">
      <c r="A35" s="101" t="s">
        <v>381</v>
      </c>
      <c r="B35" s="102" t="s">
        <v>382</v>
      </c>
      <c r="C35" s="103">
        <f>C36</f>
        <v>-420250</v>
      </c>
      <c r="D35" s="186">
        <f>D36</f>
        <v>0</v>
      </c>
      <c r="E35" s="292">
        <f>E36</f>
        <v>-420250</v>
      </c>
    </row>
    <row r="36" spans="1:5" ht="66.75" customHeight="1">
      <c r="A36" s="304" t="s">
        <v>331</v>
      </c>
      <c r="B36" s="298" t="s">
        <v>327</v>
      </c>
      <c r="C36" s="103">
        <v>-420250</v>
      </c>
      <c r="D36" s="78"/>
      <c r="E36" s="292">
        <f>C36+D36</f>
        <v>-420250</v>
      </c>
    </row>
    <row r="37" spans="1:5" ht="6" hidden="1" customHeight="1">
      <c r="A37" s="304"/>
      <c r="B37" s="298"/>
      <c r="C37" s="103">
        <v>-394298.97</v>
      </c>
      <c r="D37" s="78"/>
      <c r="E37" s="292">
        <v>-394298.97</v>
      </c>
    </row>
    <row r="38" spans="1:5" ht="14.25" customHeight="1">
      <c r="A38" s="28" t="s">
        <v>201</v>
      </c>
      <c r="B38" s="97" t="s">
        <v>202</v>
      </c>
      <c r="C38" s="96">
        <f>C39+C41+C43+C45</f>
        <v>1556355.42</v>
      </c>
      <c r="D38" s="190">
        <f>D39+D41+D43+D45</f>
        <v>0</v>
      </c>
      <c r="E38" s="294">
        <f>E39+E41+E43+E45</f>
        <v>1556355.42</v>
      </c>
    </row>
    <row r="39" spans="1:5" ht="18" customHeight="1">
      <c r="A39" s="68" t="s">
        <v>332</v>
      </c>
      <c r="B39" s="71" t="s">
        <v>203</v>
      </c>
      <c r="C39" s="91">
        <f>C40</f>
        <v>200000</v>
      </c>
      <c r="D39" s="187">
        <f>D40</f>
        <v>0</v>
      </c>
      <c r="E39" s="293">
        <f>E40</f>
        <v>200000</v>
      </c>
    </row>
    <row r="40" spans="1:5" ht="17.25" customHeight="1">
      <c r="A40" s="68" t="s">
        <v>288</v>
      </c>
      <c r="B40" s="71" t="s">
        <v>203</v>
      </c>
      <c r="C40" s="98">
        <v>200000</v>
      </c>
      <c r="D40" s="78"/>
      <c r="E40" s="98">
        <f>C40+D40</f>
        <v>200000</v>
      </c>
    </row>
    <row r="41" spans="1:5" ht="15.75" customHeight="1">
      <c r="A41" s="69" t="s">
        <v>333</v>
      </c>
      <c r="B41" s="90" t="s">
        <v>204</v>
      </c>
      <c r="C41" s="91">
        <f>C42</f>
        <v>362000</v>
      </c>
      <c r="D41" s="187">
        <f>D42</f>
        <v>0</v>
      </c>
      <c r="E41" s="293">
        <f>E42</f>
        <v>362000</v>
      </c>
    </row>
    <row r="42" spans="1:5">
      <c r="A42" s="69" t="s">
        <v>290</v>
      </c>
      <c r="B42" s="90" t="s">
        <v>204</v>
      </c>
      <c r="C42" s="98">
        <v>362000</v>
      </c>
      <c r="D42" s="78"/>
      <c r="E42" s="98">
        <f>C42+D42</f>
        <v>362000</v>
      </c>
    </row>
    <row r="43" spans="1:5">
      <c r="A43" s="68" t="s">
        <v>335</v>
      </c>
      <c r="B43" s="71" t="s">
        <v>334</v>
      </c>
      <c r="C43" s="91">
        <f>C44</f>
        <v>720000</v>
      </c>
      <c r="D43" s="187">
        <f>D44</f>
        <v>0</v>
      </c>
      <c r="E43" s="293">
        <f>E44</f>
        <v>720000</v>
      </c>
    </row>
    <row r="44" spans="1:5" ht="27.75" customHeight="1">
      <c r="A44" s="68" t="s">
        <v>289</v>
      </c>
      <c r="B44" s="71" t="s">
        <v>356</v>
      </c>
      <c r="C44" s="98">
        <v>720000</v>
      </c>
      <c r="D44" s="78"/>
      <c r="E44" s="98">
        <f>C44+D44</f>
        <v>720000</v>
      </c>
    </row>
    <row r="45" spans="1:5" ht="29.25" customHeight="1">
      <c r="A45" s="68" t="s">
        <v>750</v>
      </c>
      <c r="B45" s="131" t="s">
        <v>749</v>
      </c>
      <c r="C45" s="98">
        <f>C46+C47</f>
        <v>274355.42</v>
      </c>
      <c r="D45" s="98">
        <f t="shared" ref="D45:E45" si="1">D46+D47</f>
        <v>0</v>
      </c>
      <c r="E45" s="98">
        <f t="shared" si="1"/>
        <v>274355.42</v>
      </c>
    </row>
    <row r="46" spans="1:5" ht="27.75" customHeight="1">
      <c r="A46" s="130" t="s">
        <v>748</v>
      </c>
      <c r="B46" s="131" t="s">
        <v>674</v>
      </c>
      <c r="C46" s="98">
        <v>0</v>
      </c>
      <c r="D46" s="79"/>
      <c r="E46" s="98">
        <f>C46+D46</f>
        <v>0</v>
      </c>
    </row>
    <row r="47" spans="1:5" ht="27.75" customHeight="1">
      <c r="A47" s="130" t="s">
        <v>910</v>
      </c>
      <c r="B47" s="131" t="s">
        <v>674</v>
      </c>
      <c r="C47" s="98">
        <v>274355.42</v>
      </c>
      <c r="D47" s="79"/>
      <c r="E47" s="98">
        <f>C47+D47</f>
        <v>274355.42</v>
      </c>
    </row>
    <row r="48" spans="1:5" ht="27.75" customHeight="1">
      <c r="A48" s="28" t="s">
        <v>205</v>
      </c>
      <c r="B48" s="5" t="s">
        <v>206</v>
      </c>
      <c r="C48" s="96">
        <f t="shared" ref="C48:E49" si="2">C49</f>
        <v>600000</v>
      </c>
      <c r="D48" s="190">
        <f t="shared" si="2"/>
        <v>0</v>
      </c>
      <c r="E48" s="294">
        <f t="shared" si="2"/>
        <v>600000</v>
      </c>
    </row>
    <row r="49" spans="1:5" ht="18" customHeight="1">
      <c r="A49" s="89" t="s">
        <v>207</v>
      </c>
      <c r="B49" s="66" t="s">
        <v>208</v>
      </c>
      <c r="C49" s="91">
        <f t="shared" si="2"/>
        <v>600000</v>
      </c>
      <c r="D49" s="187">
        <f t="shared" si="2"/>
        <v>0</v>
      </c>
      <c r="E49" s="293">
        <f t="shared" si="2"/>
        <v>600000</v>
      </c>
    </row>
    <row r="50" spans="1:5" ht="17.25" customHeight="1">
      <c r="A50" s="92" t="s">
        <v>209</v>
      </c>
      <c r="B50" s="66" t="s">
        <v>210</v>
      </c>
      <c r="C50" s="98">
        <v>600000</v>
      </c>
      <c r="D50" s="78"/>
      <c r="E50" s="98">
        <f>C50+D50</f>
        <v>600000</v>
      </c>
    </row>
    <row r="51" spans="1:5" ht="17.25" customHeight="1">
      <c r="A51" s="94" t="s">
        <v>383</v>
      </c>
      <c r="B51" s="97" t="s">
        <v>384</v>
      </c>
      <c r="C51" s="104">
        <f t="shared" ref="C51:E52" si="3">C52</f>
        <v>100000</v>
      </c>
      <c r="D51" s="104">
        <f t="shared" si="3"/>
        <v>0</v>
      </c>
      <c r="E51" s="104">
        <f t="shared" si="3"/>
        <v>100000</v>
      </c>
    </row>
    <row r="52" spans="1:5" ht="26.25" customHeight="1">
      <c r="A52" s="92" t="s">
        <v>385</v>
      </c>
      <c r="B52" s="66" t="s">
        <v>386</v>
      </c>
      <c r="C52" s="98">
        <f t="shared" si="3"/>
        <v>100000</v>
      </c>
      <c r="D52" s="98">
        <f t="shared" si="3"/>
        <v>0</v>
      </c>
      <c r="E52" s="98">
        <f t="shared" si="3"/>
        <v>100000</v>
      </c>
    </row>
    <row r="53" spans="1:5" ht="27.75" customHeight="1">
      <c r="A53" s="92" t="s">
        <v>387</v>
      </c>
      <c r="B53" s="66" t="s">
        <v>388</v>
      </c>
      <c r="C53" s="98">
        <v>100000</v>
      </c>
      <c r="D53" s="78"/>
      <c r="E53" s="98">
        <f>C53+D53</f>
        <v>100000</v>
      </c>
    </row>
    <row r="54" spans="1:5" ht="29.25" customHeight="1">
      <c r="A54" s="28" t="s">
        <v>211</v>
      </c>
      <c r="B54" s="5" t="s">
        <v>212</v>
      </c>
      <c r="C54" s="96">
        <f>C57+C55</f>
        <v>4317861</v>
      </c>
      <c r="D54" s="230">
        <f t="shared" ref="D54:E54" si="4">D57+D55</f>
        <v>0</v>
      </c>
      <c r="E54" s="294">
        <f t="shared" si="4"/>
        <v>4317861</v>
      </c>
    </row>
    <row r="55" spans="1:5" ht="24" customHeight="1">
      <c r="A55" s="229" t="s">
        <v>889</v>
      </c>
      <c r="B55" s="231" t="s">
        <v>890</v>
      </c>
      <c r="C55" s="75">
        <f>C56</f>
        <v>2565.6799999999998</v>
      </c>
      <c r="D55" s="75">
        <f t="shared" ref="D55:E55" si="5">D56</f>
        <v>0</v>
      </c>
      <c r="E55" s="75">
        <f t="shared" si="5"/>
        <v>2565.6799999999998</v>
      </c>
    </row>
    <row r="56" spans="1:5" ht="29.25" customHeight="1">
      <c r="A56" s="229" t="s">
        <v>891</v>
      </c>
      <c r="B56" s="231" t="s">
        <v>892</v>
      </c>
      <c r="C56" s="75">
        <v>2565.6799999999998</v>
      </c>
      <c r="D56" s="75"/>
      <c r="E56" s="75">
        <f t="shared" ref="E56" si="6">C56+D56</f>
        <v>2565.6799999999998</v>
      </c>
    </row>
    <row r="57" spans="1:5" ht="54.75" customHeight="1">
      <c r="A57" s="68" t="s">
        <v>336</v>
      </c>
      <c r="B57" s="71" t="s">
        <v>213</v>
      </c>
      <c r="C57" s="91">
        <f>C58+C61</f>
        <v>4315295.32</v>
      </c>
      <c r="D57" s="187">
        <f>D58+D61</f>
        <v>0</v>
      </c>
      <c r="E57" s="293">
        <f>E58+E61</f>
        <v>4315295.32</v>
      </c>
    </row>
    <row r="58" spans="1:5" ht="40.5" customHeight="1">
      <c r="A58" s="89" t="s">
        <v>214</v>
      </c>
      <c r="B58" s="71" t="s">
        <v>215</v>
      </c>
      <c r="C58" s="91">
        <f>C59+C60</f>
        <v>4048352.32</v>
      </c>
      <c r="D58" s="187">
        <f>D59+D60</f>
        <v>0</v>
      </c>
      <c r="E58" s="293">
        <f>E59+E60</f>
        <v>4048352.32</v>
      </c>
    </row>
    <row r="59" spans="1:5" ht="54" customHeight="1">
      <c r="A59" s="92" t="s">
        <v>293</v>
      </c>
      <c r="B59" s="71" t="s">
        <v>337</v>
      </c>
      <c r="C59" s="98">
        <v>3710872.32</v>
      </c>
      <c r="D59" s="79"/>
      <c r="E59" s="98">
        <f>C59+D59</f>
        <v>3710872.32</v>
      </c>
    </row>
    <row r="60" spans="1:5" ht="53.25" customHeight="1">
      <c r="A60" s="92" t="s">
        <v>216</v>
      </c>
      <c r="B60" s="71" t="s">
        <v>338</v>
      </c>
      <c r="C60" s="98">
        <v>337480</v>
      </c>
      <c r="D60" s="78"/>
      <c r="E60" s="98">
        <f>C60+D60</f>
        <v>337480</v>
      </c>
    </row>
    <row r="61" spans="1:5" ht="53.25" customHeight="1">
      <c r="A61" s="68" t="s">
        <v>339</v>
      </c>
      <c r="B61" s="71" t="s">
        <v>754</v>
      </c>
      <c r="C61" s="91">
        <f>C62</f>
        <v>266943</v>
      </c>
      <c r="D61" s="187">
        <f>D62</f>
        <v>0</v>
      </c>
      <c r="E61" s="293">
        <f>E62</f>
        <v>266943</v>
      </c>
    </row>
    <row r="62" spans="1:5" ht="40.5" customHeight="1">
      <c r="A62" s="68" t="s">
        <v>286</v>
      </c>
      <c r="B62" s="71" t="s">
        <v>217</v>
      </c>
      <c r="C62" s="98">
        <v>266943</v>
      </c>
      <c r="D62" s="78"/>
      <c r="E62" s="98">
        <f>C62+D62</f>
        <v>266943</v>
      </c>
    </row>
    <row r="63" spans="1:5">
      <c r="A63" s="28" t="s">
        <v>680</v>
      </c>
      <c r="B63" s="128" t="s">
        <v>681</v>
      </c>
      <c r="C63" s="104">
        <f>C64</f>
        <v>1154760</v>
      </c>
      <c r="D63" s="104">
        <f>D64</f>
        <v>0</v>
      </c>
      <c r="E63" s="104">
        <f>E64</f>
        <v>1154760</v>
      </c>
    </row>
    <row r="64" spans="1:5">
      <c r="A64" s="127" t="s">
        <v>682</v>
      </c>
      <c r="B64" s="66" t="s">
        <v>683</v>
      </c>
      <c r="C64" s="98">
        <f>C65+C66+C67+C68</f>
        <v>1154760</v>
      </c>
      <c r="D64" s="98">
        <f>D65+D66+D67+D68</f>
        <v>0</v>
      </c>
      <c r="E64" s="98">
        <f>E65+E66+E67+E68</f>
        <v>1154760</v>
      </c>
    </row>
    <row r="65" spans="1:5" ht="26.25">
      <c r="A65" s="126" t="s">
        <v>684</v>
      </c>
      <c r="B65" s="125" t="s">
        <v>685</v>
      </c>
      <c r="C65" s="98">
        <v>21480</v>
      </c>
      <c r="D65" s="78"/>
      <c r="E65" s="98">
        <f>C65+D65</f>
        <v>21480</v>
      </c>
    </row>
    <row r="66" spans="1:5">
      <c r="A66" s="126" t="s">
        <v>686</v>
      </c>
      <c r="B66" s="125" t="s">
        <v>687</v>
      </c>
      <c r="C66" s="98">
        <v>1870</v>
      </c>
      <c r="D66" s="78"/>
      <c r="E66" s="98">
        <f t="shared" ref="E66:E68" si="7">C66+D66</f>
        <v>1870</v>
      </c>
    </row>
    <row r="67" spans="1:5">
      <c r="A67" s="126" t="s">
        <v>688</v>
      </c>
      <c r="B67" s="125" t="s">
        <v>689</v>
      </c>
      <c r="C67" s="98">
        <v>419720</v>
      </c>
      <c r="D67" s="78"/>
      <c r="E67" s="98">
        <f t="shared" si="7"/>
        <v>419720</v>
      </c>
    </row>
    <row r="68" spans="1:5">
      <c r="A68" s="126" t="s">
        <v>690</v>
      </c>
      <c r="B68" s="125" t="s">
        <v>691</v>
      </c>
      <c r="C68" s="98">
        <v>711690</v>
      </c>
      <c r="D68" s="78"/>
      <c r="E68" s="98">
        <f t="shared" si="7"/>
        <v>711690</v>
      </c>
    </row>
    <row r="69" spans="1:5" ht="29.25" customHeight="1">
      <c r="A69" s="28" t="s">
        <v>218</v>
      </c>
      <c r="B69" s="5" t="s">
        <v>305</v>
      </c>
      <c r="C69" s="96">
        <f t="shared" ref="C69:E70" si="8">C70</f>
        <v>1897372.6</v>
      </c>
      <c r="D69" s="190">
        <f t="shared" si="8"/>
        <v>0</v>
      </c>
      <c r="E69" s="294">
        <f t="shared" si="8"/>
        <v>1897372.6</v>
      </c>
    </row>
    <row r="70" spans="1:5" ht="19.5" customHeight="1">
      <c r="A70" s="89" t="s">
        <v>219</v>
      </c>
      <c r="B70" s="71" t="s">
        <v>220</v>
      </c>
      <c r="C70" s="91">
        <f t="shared" si="8"/>
        <v>1897372.6</v>
      </c>
      <c r="D70" s="187">
        <f t="shared" si="8"/>
        <v>0</v>
      </c>
      <c r="E70" s="293">
        <f t="shared" si="8"/>
        <v>1897372.6</v>
      </c>
    </row>
    <row r="71" spans="1:5" ht="17.25" customHeight="1">
      <c r="A71" s="89" t="s">
        <v>221</v>
      </c>
      <c r="B71" s="71" t="s">
        <v>222</v>
      </c>
      <c r="C71" s="91">
        <f>C72+C73</f>
        <v>1897372.6</v>
      </c>
      <c r="D71" s="187">
        <f>D72+D73</f>
        <v>0</v>
      </c>
      <c r="E71" s="293">
        <f>E72+E73</f>
        <v>1897372.6</v>
      </c>
    </row>
    <row r="72" spans="1:5" ht="25.5" customHeight="1">
      <c r="A72" s="92" t="s">
        <v>223</v>
      </c>
      <c r="B72" s="71" t="s">
        <v>224</v>
      </c>
      <c r="C72" s="98">
        <v>15000</v>
      </c>
      <c r="D72" s="78"/>
      <c r="E72" s="98">
        <f>C72+D72</f>
        <v>15000</v>
      </c>
    </row>
    <row r="73" spans="1:5" ht="27.75" customHeight="1">
      <c r="A73" s="92" t="s">
        <v>225</v>
      </c>
      <c r="B73" s="90" t="s">
        <v>224</v>
      </c>
      <c r="C73" s="98">
        <v>1882372.6</v>
      </c>
      <c r="D73" s="78"/>
      <c r="E73" s="98">
        <f>C73+D73</f>
        <v>1882372.6</v>
      </c>
    </row>
    <row r="74" spans="1:5" ht="27.75" customHeight="1">
      <c r="A74" s="28" t="s">
        <v>226</v>
      </c>
      <c r="B74" s="5" t="s">
        <v>227</v>
      </c>
      <c r="C74" s="96">
        <f t="shared" ref="C74:E75" si="9">C75</f>
        <v>1856900</v>
      </c>
      <c r="D74" s="190">
        <f t="shared" si="9"/>
        <v>0</v>
      </c>
      <c r="E74" s="294">
        <f t="shared" si="9"/>
        <v>1856900</v>
      </c>
    </row>
    <row r="75" spans="1:5" ht="26.25" customHeight="1">
      <c r="A75" s="68" t="s">
        <v>343</v>
      </c>
      <c r="B75" s="71" t="s">
        <v>340</v>
      </c>
      <c r="C75" s="91">
        <f t="shared" si="9"/>
        <v>1856900</v>
      </c>
      <c r="D75" s="187">
        <f t="shared" si="9"/>
        <v>0</v>
      </c>
      <c r="E75" s="293">
        <f t="shared" si="9"/>
        <v>1856900</v>
      </c>
    </row>
    <row r="76" spans="1:5" ht="25.5" customHeight="1">
      <c r="A76" s="68" t="s">
        <v>344</v>
      </c>
      <c r="B76" s="71" t="s">
        <v>228</v>
      </c>
      <c r="C76" s="91">
        <f>C77+C78</f>
        <v>1856900</v>
      </c>
      <c r="D76" s="187">
        <f>D77+D78</f>
        <v>0</v>
      </c>
      <c r="E76" s="293">
        <f>E77+E78</f>
        <v>1856900</v>
      </c>
    </row>
    <row r="77" spans="1:5" ht="39.75" customHeight="1">
      <c r="A77" s="68" t="s">
        <v>345</v>
      </c>
      <c r="B77" s="71" t="s">
        <v>341</v>
      </c>
      <c r="C77" s="98">
        <v>1749700</v>
      </c>
      <c r="D77" s="78"/>
      <c r="E77" s="98">
        <f>C77+D77</f>
        <v>1749700</v>
      </c>
    </row>
    <row r="78" spans="1:5" ht="29.25" customHeight="1">
      <c r="A78" s="68" t="s">
        <v>346</v>
      </c>
      <c r="B78" s="71" t="s">
        <v>342</v>
      </c>
      <c r="C78" s="98">
        <v>107200</v>
      </c>
      <c r="D78" s="78"/>
      <c r="E78" s="98">
        <f>C78+D78</f>
        <v>107200</v>
      </c>
    </row>
    <row r="79" spans="1:5" ht="17.25" customHeight="1">
      <c r="A79" s="28" t="s">
        <v>229</v>
      </c>
      <c r="B79" s="97" t="s">
        <v>230</v>
      </c>
      <c r="C79" s="96">
        <f>C80+C81+C82+C83+C84</f>
        <v>24387.489999999998</v>
      </c>
      <c r="D79" s="190">
        <f>D80+D81+D82+D83+D84</f>
        <v>0</v>
      </c>
      <c r="E79" s="294">
        <f>E80+E81+E82+E83+E84</f>
        <v>24387.489999999998</v>
      </c>
    </row>
    <row r="80" spans="1:5" ht="54.75" customHeight="1">
      <c r="A80" s="92" t="s">
        <v>389</v>
      </c>
      <c r="B80" s="105" t="s">
        <v>390</v>
      </c>
      <c r="C80" s="91">
        <v>932.5</v>
      </c>
      <c r="D80" s="78"/>
      <c r="E80" s="293">
        <f>C80+D80</f>
        <v>932.5</v>
      </c>
    </row>
    <row r="81" spans="1:5" ht="65.25" customHeight="1">
      <c r="A81" s="92" t="s">
        <v>391</v>
      </c>
      <c r="B81" s="105" t="s">
        <v>392</v>
      </c>
      <c r="C81" s="91">
        <v>6250</v>
      </c>
      <c r="D81" s="78"/>
      <c r="E81" s="293">
        <f t="shared" ref="E81:E84" si="10">C81+D81</f>
        <v>6250</v>
      </c>
    </row>
    <row r="82" spans="1:5" ht="53.25" customHeight="1">
      <c r="A82" s="92" t="s">
        <v>393</v>
      </c>
      <c r="B82" s="105" t="s">
        <v>394</v>
      </c>
      <c r="C82" s="91">
        <v>0</v>
      </c>
      <c r="D82" s="78"/>
      <c r="E82" s="293">
        <f t="shared" si="10"/>
        <v>0</v>
      </c>
    </row>
    <row r="83" spans="1:5" ht="54" customHeight="1">
      <c r="A83" s="106" t="s">
        <v>395</v>
      </c>
      <c r="B83" s="107" t="s">
        <v>396</v>
      </c>
      <c r="C83" s="91">
        <v>2254.9899999999998</v>
      </c>
      <c r="D83" s="78"/>
      <c r="E83" s="293">
        <f t="shared" si="10"/>
        <v>2254.9899999999998</v>
      </c>
    </row>
    <row r="84" spans="1:5" ht="55.5" customHeight="1">
      <c r="A84" s="68" t="s">
        <v>397</v>
      </c>
      <c r="B84" s="71" t="s">
        <v>398</v>
      </c>
      <c r="C84" s="98">
        <v>14950</v>
      </c>
      <c r="D84" s="78"/>
      <c r="E84" s="293">
        <f t="shared" si="10"/>
        <v>14950</v>
      </c>
    </row>
    <row r="85" spans="1:5" ht="16.5" customHeight="1">
      <c r="A85" s="28" t="s">
        <v>231</v>
      </c>
      <c r="B85" s="97" t="s">
        <v>232</v>
      </c>
      <c r="C85" s="96">
        <f t="shared" ref="C85:E86" si="11">C86</f>
        <v>216500</v>
      </c>
      <c r="D85" s="190">
        <f t="shared" si="11"/>
        <v>0</v>
      </c>
      <c r="E85" s="294">
        <f t="shared" si="11"/>
        <v>216500</v>
      </c>
    </row>
    <row r="86" spans="1:5" ht="19.5" customHeight="1">
      <c r="A86" s="89" t="s">
        <v>233</v>
      </c>
      <c r="B86" s="66" t="s">
        <v>234</v>
      </c>
      <c r="C86" s="91">
        <f t="shared" si="11"/>
        <v>216500</v>
      </c>
      <c r="D86" s="187">
        <f t="shared" si="11"/>
        <v>0</v>
      </c>
      <c r="E86" s="293">
        <f t="shared" si="11"/>
        <v>216500</v>
      </c>
    </row>
    <row r="87" spans="1:5" ht="18" customHeight="1">
      <c r="A87" s="92" t="s">
        <v>235</v>
      </c>
      <c r="B87" s="66" t="s">
        <v>236</v>
      </c>
      <c r="C87" s="98">
        <v>216500</v>
      </c>
      <c r="D87" s="78"/>
      <c r="E87" s="98">
        <f>C87+D87</f>
        <v>216500</v>
      </c>
    </row>
    <row r="88" spans="1:5" ht="17.25" customHeight="1">
      <c r="A88" s="28" t="s">
        <v>237</v>
      </c>
      <c r="B88" s="5" t="s">
        <v>238</v>
      </c>
      <c r="C88" s="96">
        <f>C89+C127+C124</f>
        <v>231361373.71000004</v>
      </c>
      <c r="D88" s="230">
        <f>D89+D124+D127</f>
        <v>2543760.79</v>
      </c>
      <c r="E88" s="294">
        <f t="shared" ref="E88" si="12">E89+E127+E124</f>
        <v>233905134.5</v>
      </c>
    </row>
    <row r="89" spans="1:5" ht="31.5" customHeight="1">
      <c r="A89" s="28" t="s">
        <v>239</v>
      </c>
      <c r="B89" s="5" t="s">
        <v>240</v>
      </c>
      <c r="C89" s="96">
        <f>C90+C95+C108+C117</f>
        <v>231631086.72000003</v>
      </c>
      <c r="D89" s="190">
        <f>D90+D95+D108+D117</f>
        <v>2543760.79</v>
      </c>
      <c r="E89" s="294">
        <f>E90+E95+E108+E117</f>
        <v>234174847.50999999</v>
      </c>
    </row>
    <row r="90" spans="1:5" ht="17.25" customHeight="1">
      <c r="A90" s="28" t="s">
        <v>296</v>
      </c>
      <c r="B90" s="5" t="s">
        <v>275</v>
      </c>
      <c r="C90" s="96">
        <f t="shared" ref="C90:E90" si="13">C91</f>
        <v>98351054.870000005</v>
      </c>
      <c r="D90" s="190">
        <f t="shared" si="13"/>
        <v>2344140</v>
      </c>
      <c r="E90" s="294">
        <f t="shared" si="13"/>
        <v>100695194.87</v>
      </c>
    </row>
    <row r="91" spans="1:5" ht="16.5" customHeight="1">
      <c r="A91" s="89" t="s">
        <v>297</v>
      </c>
      <c r="B91" s="90" t="s">
        <v>241</v>
      </c>
      <c r="C91" s="91">
        <f>C92+C94</f>
        <v>98351054.870000005</v>
      </c>
      <c r="D91" s="187">
        <f>D92+D94</f>
        <v>2344140</v>
      </c>
      <c r="E91" s="293">
        <f>E92+E94</f>
        <v>100695194.87</v>
      </c>
    </row>
    <row r="92" spans="1:5" ht="26.25">
      <c r="A92" s="92" t="s">
        <v>298</v>
      </c>
      <c r="B92" s="152" t="s">
        <v>755</v>
      </c>
      <c r="C92" s="98">
        <v>92720200</v>
      </c>
      <c r="D92" s="78"/>
      <c r="E92" s="98">
        <f>C92+D92</f>
        <v>92720200</v>
      </c>
    </row>
    <row r="93" spans="1:5" ht="22.5" customHeight="1">
      <c r="A93" s="92" t="s">
        <v>299</v>
      </c>
      <c r="B93" s="90" t="s">
        <v>294</v>
      </c>
      <c r="C93" s="91">
        <f>C94</f>
        <v>5630854.8700000001</v>
      </c>
      <c r="D93" s="187">
        <f>D94</f>
        <v>2344140</v>
      </c>
      <c r="E93" s="293">
        <f>E94</f>
        <v>7974994.8700000001</v>
      </c>
    </row>
    <row r="94" spans="1:5" ht="26.25" customHeight="1">
      <c r="A94" s="92" t="s">
        <v>300</v>
      </c>
      <c r="B94" s="90" t="s">
        <v>292</v>
      </c>
      <c r="C94" s="98">
        <v>5630854.8700000001</v>
      </c>
      <c r="D94" s="78">
        <v>2344140</v>
      </c>
      <c r="E94" s="98">
        <f>C94+D94</f>
        <v>7974994.8700000001</v>
      </c>
    </row>
    <row r="95" spans="1:5" ht="27" customHeight="1">
      <c r="A95" s="28" t="s">
        <v>301</v>
      </c>
      <c r="B95" s="5" t="s">
        <v>242</v>
      </c>
      <c r="C95" s="96">
        <f>C106+C100+C102+C104+C99+C96</f>
        <v>49233815.600000001</v>
      </c>
      <c r="D95" s="254">
        <f t="shared" ref="D95:E95" si="14">D106+D100+D102+D104+D99+D96</f>
        <v>0</v>
      </c>
      <c r="E95" s="294">
        <f t="shared" si="14"/>
        <v>49233815.600000001</v>
      </c>
    </row>
    <row r="96" spans="1:5" ht="41.25" customHeight="1">
      <c r="A96" s="251" t="s">
        <v>915</v>
      </c>
      <c r="B96" s="252" t="s">
        <v>916</v>
      </c>
      <c r="C96" s="253">
        <f>C97</f>
        <v>20384139.600000001</v>
      </c>
      <c r="D96" s="253">
        <f t="shared" ref="D96" si="15">D97</f>
        <v>0</v>
      </c>
      <c r="E96" s="293">
        <f>C96+D96</f>
        <v>20384139.600000001</v>
      </c>
    </row>
    <row r="97" spans="1:5" ht="40.5" customHeight="1">
      <c r="A97" s="251" t="s">
        <v>917</v>
      </c>
      <c r="B97" s="252" t="s">
        <v>918</v>
      </c>
      <c r="C97" s="253">
        <v>20384139.600000001</v>
      </c>
      <c r="D97" s="253"/>
      <c r="E97" s="293">
        <f>C97+D97</f>
        <v>20384139.600000001</v>
      </c>
    </row>
    <row r="98" spans="1:5" ht="27" customHeight="1">
      <c r="A98" s="212" t="s">
        <v>855</v>
      </c>
      <c r="B98" s="213" t="s">
        <v>858</v>
      </c>
      <c r="C98" s="211">
        <f>C99</f>
        <v>5447052</v>
      </c>
      <c r="D98" s="211">
        <f t="shared" ref="D98" si="16">D99</f>
        <v>0</v>
      </c>
      <c r="E98" s="293">
        <f>C98+D98</f>
        <v>5447052</v>
      </c>
    </row>
    <row r="99" spans="1:5" ht="27" customHeight="1">
      <c r="A99" s="212" t="s">
        <v>856</v>
      </c>
      <c r="B99" s="213" t="s">
        <v>859</v>
      </c>
      <c r="C99" s="211">
        <v>5447052</v>
      </c>
      <c r="D99" s="79"/>
      <c r="E99" s="293">
        <f>C99+D99</f>
        <v>5447052</v>
      </c>
    </row>
    <row r="100" spans="1:5" ht="43.5" customHeight="1">
      <c r="A100" s="42" t="s">
        <v>675</v>
      </c>
      <c r="B100" s="39" t="s">
        <v>676</v>
      </c>
      <c r="C100" s="91">
        <f>C101</f>
        <v>3718929.6</v>
      </c>
      <c r="D100" s="187">
        <f>D101</f>
        <v>0</v>
      </c>
      <c r="E100" s="293">
        <f>E101</f>
        <v>3718929.6</v>
      </c>
    </row>
    <row r="101" spans="1:5" ht="40.5" customHeight="1">
      <c r="A101" s="42" t="s">
        <v>677</v>
      </c>
      <c r="B101" s="39" t="s">
        <v>678</v>
      </c>
      <c r="C101" s="91">
        <v>3718929.6</v>
      </c>
      <c r="D101" s="78"/>
      <c r="E101" s="293">
        <f>C101+D101</f>
        <v>3718929.6</v>
      </c>
    </row>
    <row r="102" spans="1:5" ht="55.5" customHeight="1">
      <c r="A102" s="108" t="s">
        <v>399</v>
      </c>
      <c r="B102" s="109" t="s">
        <v>400</v>
      </c>
      <c r="C102" s="75">
        <f>C103</f>
        <v>5523790.4900000002</v>
      </c>
      <c r="D102" s="75">
        <f>D103</f>
        <v>0</v>
      </c>
      <c r="E102" s="75">
        <f>E103</f>
        <v>5523790.4900000002</v>
      </c>
    </row>
    <row r="103" spans="1:5" ht="54" customHeight="1">
      <c r="A103" s="165" t="s">
        <v>401</v>
      </c>
      <c r="B103" s="109" t="s">
        <v>402</v>
      </c>
      <c r="C103" s="75">
        <v>5523790.4900000002</v>
      </c>
      <c r="D103" s="79"/>
      <c r="E103" s="75">
        <f>C103+D103</f>
        <v>5523790.4900000002</v>
      </c>
    </row>
    <row r="104" spans="1:5">
      <c r="A104" s="165" t="s">
        <v>828</v>
      </c>
      <c r="B104" s="110" t="s">
        <v>870</v>
      </c>
      <c r="C104" s="75">
        <f>C105</f>
        <v>141909</v>
      </c>
      <c r="D104" s="75">
        <f t="shared" ref="D104:E104" si="17">D105</f>
        <v>0</v>
      </c>
      <c r="E104" s="75">
        <f t="shared" si="17"/>
        <v>141909</v>
      </c>
    </row>
    <row r="105" spans="1:5">
      <c r="A105" s="165" t="s">
        <v>829</v>
      </c>
      <c r="B105" s="110" t="s">
        <v>871</v>
      </c>
      <c r="C105" s="75">
        <v>141909</v>
      </c>
      <c r="D105" s="200"/>
      <c r="E105" s="75">
        <f>C105+D105</f>
        <v>141909</v>
      </c>
    </row>
    <row r="106" spans="1:5">
      <c r="A106" s="89" t="s">
        <v>302</v>
      </c>
      <c r="B106" s="67" t="s">
        <v>243</v>
      </c>
      <c r="C106" s="91">
        <f t="shared" ref="C106:E106" si="18">C107</f>
        <v>14017994.91</v>
      </c>
      <c r="D106" s="187">
        <f t="shared" si="18"/>
        <v>0</v>
      </c>
      <c r="E106" s="293">
        <f t="shared" si="18"/>
        <v>14017994.91</v>
      </c>
    </row>
    <row r="107" spans="1:5">
      <c r="A107" s="92" t="s">
        <v>303</v>
      </c>
      <c r="B107" s="67" t="s">
        <v>244</v>
      </c>
      <c r="C107" s="98">
        <v>14017994.91</v>
      </c>
      <c r="D107" s="78"/>
      <c r="E107" s="98">
        <f>C107+D107</f>
        <v>14017994.91</v>
      </c>
    </row>
    <row r="108" spans="1:5" ht="16.5" customHeight="1">
      <c r="A108" s="28" t="s">
        <v>304</v>
      </c>
      <c r="B108" s="70" t="s">
        <v>347</v>
      </c>
      <c r="C108" s="96">
        <f>C113+C115+C109+C111</f>
        <v>78483250.070000008</v>
      </c>
      <c r="D108" s="190">
        <f>D113+D115+D109+D111</f>
        <v>199620.79</v>
      </c>
      <c r="E108" s="294">
        <f>E113+E115+E109+E111</f>
        <v>78682870.859999999</v>
      </c>
    </row>
    <row r="109" spans="1:5" ht="26.25">
      <c r="A109" s="89" t="s">
        <v>374</v>
      </c>
      <c r="B109" s="71" t="s">
        <v>245</v>
      </c>
      <c r="C109" s="91">
        <f>C110</f>
        <v>1541228.26</v>
      </c>
      <c r="D109" s="187">
        <f>D110</f>
        <v>199620.79</v>
      </c>
      <c r="E109" s="293">
        <f>E110</f>
        <v>1740849.05</v>
      </c>
    </row>
    <row r="110" spans="1:5" ht="26.25">
      <c r="A110" s="92" t="s">
        <v>373</v>
      </c>
      <c r="B110" s="71" t="s">
        <v>246</v>
      </c>
      <c r="C110" s="98">
        <v>1541228.26</v>
      </c>
      <c r="D110" s="78">
        <v>199620.79</v>
      </c>
      <c r="E110" s="98">
        <f>C110+D110</f>
        <v>1740849.05</v>
      </c>
    </row>
    <row r="111" spans="1:5" ht="42" customHeight="1">
      <c r="A111" s="69" t="s">
        <v>352</v>
      </c>
      <c r="B111" s="71" t="s">
        <v>348</v>
      </c>
      <c r="C111" s="91">
        <f>C112</f>
        <v>2124500.4</v>
      </c>
      <c r="D111" s="187">
        <f>D112</f>
        <v>0</v>
      </c>
      <c r="E111" s="293">
        <f>E112</f>
        <v>2124500.4</v>
      </c>
    </row>
    <row r="112" spans="1:5" ht="41.25" customHeight="1">
      <c r="A112" s="69" t="s">
        <v>355</v>
      </c>
      <c r="B112" s="71" t="s">
        <v>349</v>
      </c>
      <c r="C112" s="91">
        <v>2124500.4</v>
      </c>
      <c r="D112" s="78"/>
      <c r="E112" s="293">
        <f>C112+D112</f>
        <v>2124500.4</v>
      </c>
    </row>
    <row r="113" spans="1:5" ht="41.25" customHeight="1">
      <c r="A113" s="69" t="s">
        <v>353</v>
      </c>
      <c r="B113" s="71" t="s">
        <v>350</v>
      </c>
      <c r="C113" s="91">
        <f>C114</f>
        <v>11045.41</v>
      </c>
      <c r="D113" s="187">
        <f>D114</f>
        <v>0</v>
      </c>
      <c r="E113" s="293">
        <f>E114</f>
        <v>11045.41</v>
      </c>
    </row>
    <row r="114" spans="1:5" ht="42" customHeight="1">
      <c r="A114" s="69" t="s">
        <v>306</v>
      </c>
      <c r="B114" s="71" t="s">
        <v>351</v>
      </c>
      <c r="C114" s="98">
        <v>11045.41</v>
      </c>
      <c r="D114" s="78"/>
      <c r="E114" s="98">
        <f>C114+D114</f>
        <v>11045.41</v>
      </c>
    </row>
    <row r="115" spans="1:5">
      <c r="A115" s="69" t="s">
        <v>354</v>
      </c>
      <c r="B115" s="71" t="s">
        <v>247</v>
      </c>
      <c r="C115" s="91">
        <f>C116</f>
        <v>74806476</v>
      </c>
      <c r="D115" s="187">
        <f>D116</f>
        <v>0</v>
      </c>
      <c r="E115" s="293">
        <f>E116</f>
        <v>74806476</v>
      </c>
    </row>
    <row r="116" spans="1:5">
      <c r="A116" s="69" t="s">
        <v>307</v>
      </c>
      <c r="B116" s="71" t="s">
        <v>248</v>
      </c>
      <c r="C116" s="98">
        <v>74806476</v>
      </c>
      <c r="D116" s="78"/>
      <c r="E116" s="98">
        <f>C116+D116</f>
        <v>74806476</v>
      </c>
    </row>
    <row r="117" spans="1:5">
      <c r="A117" s="49" t="s">
        <v>403</v>
      </c>
      <c r="B117" s="60" t="s">
        <v>404</v>
      </c>
      <c r="C117" s="104">
        <f>C118+C121+C122</f>
        <v>5562966.1799999997</v>
      </c>
      <c r="D117" s="104">
        <f>D118+D121+D122</f>
        <v>0</v>
      </c>
      <c r="E117" s="104">
        <f>E118+E121+E122</f>
        <v>5562966.1799999997</v>
      </c>
    </row>
    <row r="118" spans="1:5" ht="39">
      <c r="A118" s="25" t="s">
        <v>405</v>
      </c>
      <c r="B118" s="39" t="s">
        <v>406</v>
      </c>
      <c r="C118" s="98">
        <f>C119</f>
        <v>293180</v>
      </c>
      <c r="D118" s="98">
        <f>D119</f>
        <v>0</v>
      </c>
      <c r="E118" s="98">
        <f>E119</f>
        <v>293180</v>
      </c>
    </row>
    <row r="119" spans="1:5" ht="39">
      <c r="A119" s="95" t="s">
        <v>407</v>
      </c>
      <c r="B119" s="39" t="s">
        <v>287</v>
      </c>
      <c r="C119" s="98">
        <v>293180</v>
      </c>
      <c r="D119" s="79"/>
      <c r="E119" s="98">
        <f>C119+D119</f>
        <v>293180</v>
      </c>
    </row>
    <row r="120" spans="1:5" ht="39">
      <c r="A120" s="95" t="s">
        <v>408</v>
      </c>
      <c r="B120" s="39" t="s">
        <v>756</v>
      </c>
      <c r="C120" s="98">
        <f>C121</f>
        <v>4140360</v>
      </c>
      <c r="D120" s="98">
        <f>D121</f>
        <v>0</v>
      </c>
      <c r="E120" s="98">
        <f>E121</f>
        <v>4140360</v>
      </c>
    </row>
    <row r="121" spans="1:5" ht="39">
      <c r="A121" s="95" t="s">
        <v>409</v>
      </c>
      <c r="B121" s="39" t="s">
        <v>757</v>
      </c>
      <c r="C121" s="98">
        <v>4140360</v>
      </c>
      <c r="D121" s="78"/>
      <c r="E121" s="98">
        <f>C121+D121</f>
        <v>4140360</v>
      </c>
    </row>
    <row r="122" spans="1:5">
      <c r="A122" s="153" t="s">
        <v>762</v>
      </c>
      <c r="B122" s="172" t="s">
        <v>807</v>
      </c>
      <c r="C122" s="98">
        <f>C123</f>
        <v>1129426.18</v>
      </c>
      <c r="D122" s="98">
        <f>D123</f>
        <v>0</v>
      </c>
      <c r="E122" s="98">
        <f>E123</f>
        <v>1129426.18</v>
      </c>
    </row>
    <row r="123" spans="1:5" ht="30">
      <c r="A123" s="153" t="s">
        <v>763</v>
      </c>
      <c r="B123" s="172" t="s">
        <v>808</v>
      </c>
      <c r="C123" s="98">
        <v>1129426.18</v>
      </c>
      <c r="D123" s="78"/>
      <c r="E123" s="98">
        <f>C123+D123</f>
        <v>1129426.18</v>
      </c>
    </row>
    <row r="124" spans="1:5" ht="63.75" customHeight="1">
      <c r="A124" s="214" t="s">
        <v>872</v>
      </c>
      <c r="B124" s="221" t="s">
        <v>873</v>
      </c>
      <c r="C124" s="74">
        <f t="shared" ref="C124:E125" si="19">C125</f>
        <v>25800</v>
      </c>
      <c r="D124" s="74">
        <f t="shared" si="19"/>
        <v>0</v>
      </c>
      <c r="E124" s="74">
        <f t="shared" si="19"/>
        <v>25800</v>
      </c>
    </row>
    <row r="125" spans="1:5" ht="65.25" customHeight="1">
      <c r="A125" s="222" t="s">
        <v>874</v>
      </c>
      <c r="B125" s="223" t="s">
        <v>875</v>
      </c>
      <c r="C125" s="75">
        <f t="shared" si="19"/>
        <v>25800</v>
      </c>
      <c r="D125" s="75">
        <f t="shared" si="19"/>
        <v>0</v>
      </c>
      <c r="E125" s="75">
        <f t="shared" si="19"/>
        <v>25800</v>
      </c>
    </row>
    <row r="126" spans="1:5" ht="45">
      <c r="A126" s="222" t="s">
        <v>876</v>
      </c>
      <c r="B126" s="223" t="s">
        <v>877</v>
      </c>
      <c r="C126" s="75">
        <v>25800</v>
      </c>
      <c r="D126" s="224"/>
      <c r="E126" s="75">
        <f>C126+D126</f>
        <v>25800</v>
      </c>
    </row>
    <row r="127" spans="1:5" ht="42.75">
      <c r="A127" s="214" t="s">
        <v>860</v>
      </c>
      <c r="B127" s="215" t="s">
        <v>861</v>
      </c>
      <c r="C127" s="74">
        <f t="shared" ref="C127:E127" si="20">C128</f>
        <v>-295513.01</v>
      </c>
      <c r="D127" s="74">
        <f t="shared" si="20"/>
        <v>0</v>
      </c>
      <c r="E127" s="74">
        <f t="shared" si="20"/>
        <v>-295513.01</v>
      </c>
    </row>
    <row r="128" spans="1:5" ht="45">
      <c r="A128" s="216" t="s">
        <v>862</v>
      </c>
      <c r="B128" s="217" t="s">
        <v>863</v>
      </c>
      <c r="C128" s="75">
        <f>C131+C129+C130</f>
        <v>-295513.01</v>
      </c>
      <c r="D128" s="75">
        <f t="shared" ref="D128:E128" si="21">D131+D129+D130</f>
        <v>0</v>
      </c>
      <c r="E128" s="75">
        <f t="shared" si="21"/>
        <v>-295513.01</v>
      </c>
    </row>
    <row r="129" spans="1:5" ht="60">
      <c r="A129" s="216" t="s">
        <v>866</v>
      </c>
      <c r="B129" s="217" t="s">
        <v>869</v>
      </c>
      <c r="C129" s="75">
        <v>-12322.42</v>
      </c>
      <c r="D129" s="75"/>
      <c r="E129" s="75">
        <f>C129+D129</f>
        <v>-12322.42</v>
      </c>
    </row>
    <row r="130" spans="1:5" ht="45">
      <c r="A130" s="216" t="s">
        <v>867</v>
      </c>
      <c r="B130" s="217" t="s">
        <v>868</v>
      </c>
      <c r="C130" s="75">
        <v>-29535.07</v>
      </c>
      <c r="D130" s="75"/>
      <c r="E130" s="75">
        <f>C130+D130</f>
        <v>-29535.07</v>
      </c>
    </row>
    <row r="131" spans="1:5" ht="45">
      <c r="A131" s="216" t="s">
        <v>864</v>
      </c>
      <c r="B131" s="217" t="s">
        <v>865</v>
      </c>
      <c r="C131" s="75">
        <v>-253655.52</v>
      </c>
      <c r="D131" s="75"/>
      <c r="E131" s="75">
        <f>C131+D131</f>
        <v>-253655.52</v>
      </c>
    </row>
    <row r="132" spans="1:5">
      <c r="A132" s="29"/>
      <c r="B132" s="5" t="s">
        <v>249</v>
      </c>
      <c r="C132" s="232">
        <f t="shared" ref="C132:E132" si="22">C17+C88</f>
        <v>287787530.22000003</v>
      </c>
      <c r="D132" s="248">
        <f t="shared" si="22"/>
        <v>2543760.79</v>
      </c>
      <c r="E132" s="294">
        <f t="shared" si="22"/>
        <v>290331291.00999999</v>
      </c>
    </row>
  </sheetData>
  <mergeCells count="26">
    <mergeCell ref="A36:A37"/>
    <mergeCell ref="B36:B37"/>
    <mergeCell ref="A30:A31"/>
    <mergeCell ref="A12:E12"/>
    <mergeCell ref="B30:B31"/>
    <mergeCell ref="A33:A34"/>
    <mergeCell ref="B33:B34"/>
    <mergeCell ref="C33:C34"/>
    <mergeCell ref="D27:D28"/>
    <mergeCell ref="D33:D34"/>
    <mergeCell ref="B1:E1"/>
    <mergeCell ref="B2:E2"/>
    <mergeCell ref="B3:E3"/>
    <mergeCell ref="A27:A28"/>
    <mergeCell ref="B27:B28"/>
    <mergeCell ref="C27:C28"/>
    <mergeCell ref="A13:E13"/>
    <mergeCell ref="B15:E15"/>
    <mergeCell ref="B4:E4"/>
    <mergeCell ref="B5:E5"/>
    <mergeCell ref="B6:E6"/>
    <mergeCell ref="B7:E7"/>
    <mergeCell ref="B8:E8"/>
    <mergeCell ref="B9:E9"/>
    <mergeCell ref="B10:E10"/>
    <mergeCell ref="A11:C11"/>
  </mergeCells>
  <pageMargins left="0.31496062992125984" right="0.31496062992125984" top="0.35433070866141736" bottom="0.35433070866141736" header="0" footer="0"/>
  <pageSetup paperSize="9" scale="69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topLeftCell="A11" zoomScaleSheetLayoutView="100" workbookViewId="0">
      <selection activeCell="C19" sqref="C19:E41"/>
    </sheetView>
  </sheetViews>
  <sheetFormatPr defaultRowHeight="15"/>
  <cols>
    <col min="1" max="1" width="24.7109375" customWidth="1"/>
    <col min="2" max="2" width="31.85546875" customWidth="1"/>
    <col min="3" max="3" width="14.7109375" customWidth="1"/>
    <col min="4" max="4" width="14.28515625" customWidth="1"/>
    <col min="5" max="5" width="14.7109375" customWidth="1"/>
    <col min="6" max="12" width="9.140625" hidden="1" customWidth="1"/>
  </cols>
  <sheetData>
    <row r="1" spans="1:5" ht="15.75">
      <c r="A1" s="295" t="s">
        <v>180</v>
      </c>
      <c r="B1" s="309"/>
      <c r="C1" s="309"/>
      <c r="D1" s="309"/>
      <c r="E1" s="309"/>
    </row>
    <row r="2" spans="1:5" ht="15.75">
      <c r="A2" s="295" t="s">
        <v>250</v>
      </c>
      <c r="B2" s="309"/>
      <c r="C2" s="309"/>
      <c r="D2" s="309"/>
      <c r="E2" s="309"/>
    </row>
    <row r="3" spans="1:5" ht="15.75">
      <c r="A3" s="30"/>
      <c r="B3" s="295" t="s">
        <v>1</v>
      </c>
      <c r="C3" s="295"/>
      <c r="D3" s="295"/>
      <c r="E3" s="295"/>
    </row>
    <row r="4" spans="1:5" ht="15.75">
      <c r="A4" s="31"/>
      <c r="B4" s="295" t="s">
        <v>2</v>
      </c>
      <c r="C4" s="295"/>
      <c r="D4" s="295"/>
      <c r="E4" s="295"/>
    </row>
    <row r="5" spans="1:5" ht="15.75">
      <c r="A5" s="32"/>
      <c r="B5" s="295" t="s">
        <v>974</v>
      </c>
      <c r="C5" s="295"/>
      <c r="D5" s="295"/>
      <c r="E5" s="295"/>
    </row>
    <row r="6" spans="1:5" ht="15.75">
      <c r="A6" s="295" t="s">
        <v>285</v>
      </c>
      <c r="B6" s="309"/>
      <c r="C6" s="309"/>
      <c r="D6" s="309"/>
      <c r="E6" s="309"/>
    </row>
    <row r="7" spans="1:5" ht="15.75">
      <c r="A7" s="295" t="s">
        <v>250</v>
      </c>
      <c r="B7" s="309"/>
      <c r="C7" s="309"/>
      <c r="D7" s="309"/>
      <c r="E7" s="309"/>
    </row>
    <row r="8" spans="1:5" ht="15.75">
      <c r="A8" s="30"/>
      <c r="B8" s="295" t="s">
        <v>1</v>
      </c>
      <c r="C8" s="295"/>
      <c r="D8" s="295"/>
      <c r="E8" s="295"/>
    </row>
    <row r="9" spans="1:5" ht="15.75">
      <c r="A9" s="31"/>
      <c r="B9" s="295" t="s">
        <v>2</v>
      </c>
      <c r="C9" s="295"/>
      <c r="D9" s="295"/>
      <c r="E9" s="295"/>
    </row>
    <row r="10" spans="1:5" ht="15.75">
      <c r="A10" s="32"/>
      <c r="B10" s="295" t="s">
        <v>814</v>
      </c>
      <c r="C10" s="295"/>
      <c r="D10" s="295"/>
      <c r="E10" s="295"/>
    </row>
    <row r="11" spans="1:5" ht="15.75">
      <c r="A11" s="32"/>
      <c r="B11" s="34"/>
      <c r="C11" s="34"/>
      <c r="D11" s="34"/>
      <c r="E11" s="34"/>
    </row>
    <row r="12" spans="1:5" ht="15.75" customHeight="1">
      <c r="A12" s="302" t="s">
        <v>252</v>
      </c>
      <c r="B12" s="302"/>
      <c r="C12" s="302"/>
      <c r="D12" s="302"/>
      <c r="E12" s="302"/>
    </row>
    <row r="13" spans="1:5" ht="10.5" customHeight="1">
      <c r="A13" s="302" t="s">
        <v>679</v>
      </c>
      <c r="B13" s="302"/>
      <c r="C13" s="302"/>
      <c r="D13" s="302"/>
      <c r="E13" s="302"/>
    </row>
    <row r="14" spans="1:5" ht="8.25" customHeight="1">
      <c r="A14" s="302"/>
      <c r="B14" s="302"/>
      <c r="C14" s="302"/>
      <c r="D14" s="302"/>
      <c r="E14" s="302"/>
    </row>
    <row r="15" spans="1:5" ht="15.75" customHeight="1">
      <c r="A15" s="302" t="s">
        <v>850</v>
      </c>
      <c r="B15" s="302"/>
      <c r="C15" s="302"/>
      <c r="D15" s="302"/>
      <c r="E15" s="302"/>
    </row>
    <row r="16" spans="1:5" ht="15" customHeight="1">
      <c r="A16" s="313" t="s">
        <v>313</v>
      </c>
      <c r="B16" s="314"/>
      <c r="C16" s="314"/>
      <c r="D16" s="314"/>
      <c r="E16" s="314"/>
    </row>
    <row r="17" spans="1:12" ht="15" customHeight="1">
      <c r="A17" s="315" t="s">
        <v>253</v>
      </c>
      <c r="B17" s="315" t="s">
        <v>254</v>
      </c>
      <c r="C17" s="194" t="s">
        <v>839</v>
      </c>
      <c r="D17" s="194" t="s">
        <v>357</v>
      </c>
      <c r="E17" s="316" t="s">
        <v>410</v>
      </c>
    </row>
    <row r="18" spans="1:12" ht="23.25" customHeight="1">
      <c r="A18" s="315"/>
      <c r="B18" s="315"/>
      <c r="C18" s="195"/>
      <c r="D18" s="195"/>
      <c r="E18" s="317"/>
    </row>
    <row r="19" spans="1:12" ht="15" customHeight="1">
      <c r="A19" s="310" t="s">
        <v>255</v>
      </c>
      <c r="B19" s="311" t="s">
        <v>256</v>
      </c>
      <c r="C19" s="312">
        <f>C21+C33</f>
        <v>14338687.519999981</v>
      </c>
      <c r="D19" s="312">
        <f t="shared" ref="D19:E19" si="0">D21+D33</f>
        <v>0</v>
      </c>
      <c r="E19" s="312">
        <f t="shared" si="0"/>
        <v>0</v>
      </c>
    </row>
    <row r="20" spans="1:12" ht="25.5" customHeight="1">
      <c r="A20" s="310"/>
      <c r="B20" s="311"/>
      <c r="C20" s="312"/>
      <c r="D20" s="312"/>
      <c r="E20" s="312"/>
    </row>
    <row r="21" spans="1:12" ht="15" customHeight="1">
      <c r="A21" s="310" t="s">
        <v>257</v>
      </c>
      <c r="B21" s="311" t="s">
        <v>258</v>
      </c>
      <c r="C21" s="312">
        <f>C23+C28</f>
        <v>14338687.519999981</v>
      </c>
      <c r="D21" s="321">
        <f>D23+D28</f>
        <v>0</v>
      </c>
      <c r="E21" s="321">
        <f>E23+E28</f>
        <v>0</v>
      </c>
    </row>
    <row r="22" spans="1:12">
      <c r="A22" s="310"/>
      <c r="B22" s="311"/>
      <c r="C22" s="312"/>
      <c r="D22" s="321"/>
      <c r="E22" s="321"/>
    </row>
    <row r="23" spans="1:12" ht="25.5">
      <c r="A23" s="191" t="s">
        <v>259</v>
      </c>
      <c r="B23" s="33" t="s">
        <v>260</v>
      </c>
      <c r="C23" s="196">
        <f>C24</f>
        <v>-291056091.00999999</v>
      </c>
      <c r="D23" s="196">
        <f>D24</f>
        <v>-226334603.41</v>
      </c>
      <c r="E23" s="196">
        <f t="shared" ref="D23:E25" si="1">E24</f>
        <v>-220014021</v>
      </c>
    </row>
    <row r="24" spans="1:12" ht="25.5">
      <c r="A24" s="191" t="s">
        <v>261</v>
      </c>
      <c r="B24" s="33" t="s">
        <v>262</v>
      </c>
      <c r="C24" s="196">
        <f>C25</f>
        <v>-291056091.00999999</v>
      </c>
      <c r="D24" s="196">
        <f t="shared" si="1"/>
        <v>-226334603.41</v>
      </c>
      <c r="E24" s="196">
        <f t="shared" si="1"/>
        <v>-220014021</v>
      </c>
    </row>
    <row r="25" spans="1:12" ht="25.5">
      <c r="A25" s="191" t="s">
        <v>263</v>
      </c>
      <c r="B25" s="33" t="s">
        <v>264</v>
      </c>
      <c r="C25" s="196">
        <f>C26</f>
        <v>-291056091.00999999</v>
      </c>
      <c r="D25" s="196">
        <f t="shared" si="1"/>
        <v>-226334603.41</v>
      </c>
      <c r="E25" s="196">
        <f t="shared" si="1"/>
        <v>-220014021</v>
      </c>
    </row>
    <row r="26" spans="1:12" ht="15" customHeight="1">
      <c r="A26" s="315" t="s">
        <v>265</v>
      </c>
      <c r="B26" s="318" t="s">
        <v>266</v>
      </c>
      <c r="C26" s="319">
        <v>-291056091.00999999</v>
      </c>
      <c r="D26" s="319">
        <v>-226334603.41</v>
      </c>
      <c r="E26" s="319">
        <v>-220014021</v>
      </c>
    </row>
    <row r="27" spans="1:12" ht="24.75" customHeight="1">
      <c r="A27" s="315"/>
      <c r="B27" s="318"/>
      <c r="C27" s="320"/>
      <c r="D27" s="320"/>
      <c r="E27" s="320"/>
    </row>
    <row r="28" spans="1:12" ht="25.5">
      <c r="A28" s="191" t="s">
        <v>267</v>
      </c>
      <c r="B28" s="33" t="s">
        <v>268</v>
      </c>
      <c r="C28" s="196">
        <f>C29</f>
        <v>305394778.52999997</v>
      </c>
      <c r="D28" s="196">
        <f t="shared" ref="D28:E29" si="2">D29</f>
        <v>226334603.41</v>
      </c>
      <c r="E28" s="196">
        <f t="shared" si="2"/>
        <v>220014021</v>
      </c>
    </row>
    <row r="29" spans="1:12" ht="25.5">
      <c r="A29" s="191" t="s">
        <v>269</v>
      </c>
      <c r="B29" s="33" t="s">
        <v>270</v>
      </c>
      <c r="C29" s="196">
        <f>C30</f>
        <v>305394778.52999997</v>
      </c>
      <c r="D29" s="196">
        <f t="shared" si="2"/>
        <v>226334603.41</v>
      </c>
      <c r="E29" s="196">
        <f t="shared" si="2"/>
        <v>220014021</v>
      </c>
      <c r="L29" t="s">
        <v>887</v>
      </c>
    </row>
    <row r="30" spans="1:12" ht="25.5">
      <c r="A30" s="191" t="s">
        <v>271</v>
      </c>
      <c r="B30" s="33" t="s">
        <v>272</v>
      </c>
      <c r="C30" s="196">
        <f>C31</f>
        <v>305394778.52999997</v>
      </c>
      <c r="D30" s="196">
        <f>D31</f>
        <v>226334603.41</v>
      </c>
      <c r="E30" s="196">
        <f>E31</f>
        <v>220014021</v>
      </c>
    </row>
    <row r="31" spans="1:12" ht="15" customHeight="1">
      <c r="A31" s="322" t="s">
        <v>273</v>
      </c>
      <c r="B31" s="324" t="s">
        <v>274</v>
      </c>
      <c r="C31" s="319">
        <v>305394778.52999997</v>
      </c>
      <c r="D31" s="319">
        <v>226334603.41</v>
      </c>
      <c r="E31" s="319">
        <v>220014021</v>
      </c>
    </row>
    <row r="32" spans="1:12">
      <c r="A32" s="323"/>
      <c r="B32" s="325"/>
      <c r="C32" s="320"/>
      <c r="D32" s="320"/>
      <c r="E32" s="320"/>
    </row>
    <row r="33" spans="1:5" ht="38.25">
      <c r="A33" s="202" t="s">
        <v>840</v>
      </c>
      <c r="B33" s="203" t="s">
        <v>841</v>
      </c>
      <c r="C33" s="204">
        <f>C34</f>
        <v>0</v>
      </c>
      <c r="D33" s="204">
        <f t="shared" ref="D33:E33" si="3">D34</f>
        <v>0</v>
      </c>
      <c r="E33" s="204">
        <f t="shared" si="3"/>
        <v>0</v>
      </c>
    </row>
    <row r="34" spans="1:5" ht="38.25">
      <c r="A34" s="192" t="s">
        <v>842</v>
      </c>
      <c r="B34" s="198" t="s">
        <v>843</v>
      </c>
      <c r="C34" s="204">
        <f>C39+C35</f>
        <v>0</v>
      </c>
      <c r="D34" s="204">
        <f t="shared" ref="D34:E34" si="4">D39+D35</f>
        <v>0</v>
      </c>
      <c r="E34" s="204">
        <f t="shared" si="4"/>
        <v>0</v>
      </c>
    </row>
    <row r="35" spans="1:5" ht="38.25">
      <c r="A35" s="218" t="s">
        <v>842</v>
      </c>
      <c r="B35" s="220" t="s">
        <v>878</v>
      </c>
      <c r="C35" s="219">
        <f>C36</f>
        <v>-724800</v>
      </c>
      <c r="D35" s="219">
        <f t="shared" ref="D35:E37" si="5">D36</f>
        <v>0</v>
      </c>
      <c r="E35" s="196">
        <f t="shared" si="5"/>
        <v>0</v>
      </c>
    </row>
    <row r="36" spans="1:5" ht="51">
      <c r="A36" s="218" t="s">
        <v>879</v>
      </c>
      <c r="B36" s="220" t="s">
        <v>880</v>
      </c>
      <c r="C36" s="219">
        <f>C37</f>
        <v>-724800</v>
      </c>
      <c r="D36" s="219">
        <f t="shared" si="5"/>
        <v>0</v>
      </c>
      <c r="E36" s="196">
        <f t="shared" si="5"/>
        <v>0</v>
      </c>
    </row>
    <row r="37" spans="1:5" ht="63.75">
      <c r="A37" s="218" t="s">
        <v>881</v>
      </c>
      <c r="B37" s="220" t="s">
        <v>882</v>
      </c>
      <c r="C37" s="219">
        <f>C38</f>
        <v>-724800</v>
      </c>
      <c r="D37" s="219">
        <f t="shared" si="5"/>
        <v>0</v>
      </c>
      <c r="E37" s="196">
        <f t="shared" si="5"/>
        <v>0</v>
      </c>
    </row>
    <row r="38" spans="1:5" ht="63.75">
      <c r="A38" s="218" t="s">
        <v>883</v>
      </c>
      <c r="B38" s="220" t="s">
        <v>882</v>
      </c>
      <c r="C38" s="219">
        <v>-724800</v>
      </c>
      <c r="D38" s="219"/>
      <c r="E38" s="196"/>
    </row>
    <row r="39" spans="1:5" ht="38.25">
      <c r="A39" s="193" t="s">
        <v>844</v>
      </c>
      <c r="B39" s="199" t="s">
        <v>845</v>
      </c>
      <c r="C39" s="197">
        <v>724800</v>
      </c>
      <c r="D39" s="197">
        <f t="shared" ref="D39:E40" si="6">D40</f>
        <v>0</v>
      </c>
      <c r="E39" s="196">
        <f t="shared" si="6"/>
        <v>0</v>
      </c>
    </row>
    <row r="40" spans="1:5" ht="63.75">
      <c r="A40" s="193" t="s">
        <v>846</v>
      </c>
      <c r="B40" s="199" t="s">
        <v>847</v>
      </c>
      <c r="C40" s="197">
        <v>724800</v>
      </c>
      <c r="D40" s="197">
        <f t="shared" si="6"/>
        <v>0</v>
      </c>
      <c r="E40" s="196">
        <f t="shared" si="6"/>
        <v>0</v>
      </c>
    </row>
    <row r="41" spans="1:5" ht="76.5">
      <c r="A41" s="193" t="s">
        <v>848</v>
      </c>
      <c r="B41" s="199" t="s">
        <v>849</v>
      </c>
      <c r="C41" s="197">
        <v>724800</v>
      </c>
      <c r="D41" s="197"/>
      <c r="E41" s="196"/>
    </row>
  </sheetData>
  <mergeCells count="37">
    <mergeCell ref="A1:E1"/>
    <mergeCell ref="A2:E2"/>
    <mergeCell ref="B3:E3"/>
    <mergeCell ref="B4:E4"/>
    <mergeCell ref="B5:E5"/>
    <mergeCell ref="A31:A32"/>
    <mergeCell ref="B31:B32"/>
    <mergeCell ref="C31:C32"/>
    <mergeCell ref="D31:D32"/>
    <mergeCell ref="E31:E32"/>
    <mergeCell ref="A21:A22"/>
    <mergeCell ref="B21:B22"/>
    <mergeCell ref="C21:C22"/>
    <mergeCell ref="D21:D22"/>
    <mergeCell ref="E21:E22"/>
    <mergeCell ref="A26:A27"/>
    <mergeCell ref="B26:B27"/>
    <mergeCell ref="C26:C27"/>
    <mergeCell ref="D26:D27"/>
    <mergeCell ref="E26:E27"/>
    <mergeCell ref="A15:E15"/>
    <mergeCell ref="A16:E16"/>
    <mergeCell ref="A17:A18"/>
    <mergeCell ref="B17:B18"/>
    <mergeCell ref="E17:E18"/>
    <mergeCell ref="A19:A20"/>
    <mergeCell ref="B19:B20"/>
    <mergeCell ref="C19:C20"/>
    <mergeCell ref="D19:D20"/>
    <mergeCell ref="E19:E20"/>
    <mergeCell ref="A13:E14"/>
    <mergeCell ref="A6:E6"/>
    <mergeCell ref="A7:E7"/>
    <mergeCell ref="B8:E8"/>
    <mergeCell ref="B9:E9"/>
    <mergeCell ref="B10:E10"/>
    <mergeCell ref="A12:E12"/>
  </mergeCells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1"/>
  <sheetViews>
    <sheetView view="pageBreakPreview" topLeftCell="A322" zoomScaleSheetLayoutView="100" workbookViewId="0">
      <selection activeCell="E83" sqref="E83"/>
    </sheetView>
  </sheetViews>
  <sheetFormatPr defaultRowHeight="12.75"/>
  <cols>
    <col min="1" max="1" width="68" style="118" customWidth="1"/>
    <col min="2" max="2" width="11" style="118" customWidth="1"/>
    <col min="3" max="3" width="4.7109375" style="118" customWidth="1"/>
    <col min="4" max="4" width="15.28515625" style="118" customWidth="1"/>
    <col min="5" max="5" width="14.7109375" style="118" customWidth="1"/>
    <col min="6" max="6" width="16.5703125" style="118" customWidth="1"/>
    <col min="7" max="16384" width="9.140625" style="118"/>
  </cols>
  <sheetData>
    <row r="1" spans="1:6" ht="15.75">
      <c r="A1" s="341" t="s">
        <v>291</v>
      </c>
      <c r="B1" s="341"/>
      <c r="C1" s="341"/>
      <c r="D1" s="341"/>
      <c r="E1" s="341"/>
      <c r="F1" s="341"/>
    </row>
    <row r="2" spans="1:6" ht="15.75">
      <c r="A2" s="341" t="s">
        <v>0</v>
      </c>
      <c r="B2" s="341"/>
      <c r="C2" s="341"/>
      <c r="D2" s="341"/>
      <c r="E2" s="341"/>
      <c r="F2" s="341"/>
    </row>
    <row r="3" spans="1:6" ht="15.75">
      <c r="A3" s="183"/>
      <c r="B3" s="341" t="s">
        <v>1</v>
      </c>
      <c r="C3" s="341"/>
      <c r="D3" s="341"/>
      <c r="E3" s="341"/>
      <c r="F3" s="341"/>
    </row>
    <row r="4" spans="1:6" ht="15.75">
      <c r="A4" s="183"/>
      <c r="B4" s="341" t="s">
        <v>2</v>
      </c>
      <c r="C4" s="341"/>
      <c r="D4" s="341"/>
      <c r="E4" s="341"/>
      <c r="F4" s="341"/>
    </row>
    <row r="5" spans="1:6" ht="15.75">
      <c r="A5" s="341" t="s">
        <v>974</v>
      </c>
      <c r="B5" s="341"/>
      <c r="C5" s="341"/>
      <c r="D5" s="341"/>
      <c r="E5" s="341"/>
      <c r="F5" s="341"/>
    </row>
    <row r="6" spans="1:6" ht="15.75">
      <c r="A6" s="341" t="s">
        <v>251</v>
      </c>
      <c r="B6" s="341"/>
      <c r="C6" s="341"/>
      <c r="D6" s="341"/>
      <c r="E6" s="341"/>
      <c r="F6" s="341"/>
    </row>
    <row r="7" spans="1:6" ht="15.75">
      <c r="A7" s="341" t="s">
        <v>0</v>
      </c>
      <c r="B7" s="341"/>
      <c r="C7" s="341"/>
      <c r="D7" s="341"/>
      <c r="E7" s="341"/>
      <c r="F7" s="341"/>
    </row>
    <row r="8" spans="1:6" ht="15.75" customHeight="1">
      <c r="A8" s="117"/>
      <c r="B8" s="341" t="s">
        <v>1</v>
      </c>
      <c r="C8" s="341"/>
      <c r="D8" s="341"/>
      <c r="E8" s="341"/>
      <c r="F8" s="341"/>
    </row>
    <row r="9" spans="1:6" ht="15.75" customHeight="1">
      <c r="A9" s="117"/>
      <c r="B9" s="341" t="s">
        <v>2</v>
      </c>
      <c r="C9" s="341"/>
      <c r="D9" s="341"/>
      <c r="E9" s="341"/>
      <c r="F9" s="341"/>
    </row>
    <row r="10" spans="1:6" ht="15.75">
      <c r="A10" s="341" t="s">
        <v>814</v>
      </c>
      <c r="B10" s="341"/>
      <c r="C10" s="341"/>
      <c r="D10" s="341"/>
      <c r="E10" s="341"/>
      <c r="F10" s="341"/>
    </row>
    <row r="11" spans="1:6" ht="15.75">
      <c r="A11" s="83"/>
      <c r="B11" s="83"/>
      <c r="C11" s="83"/>
      <c r="D11" s="83"/>
    </row>
    <row r="12" spans="1:6" ht="15.75" customHeight="1">
      <c r="A12" s="340" t="s">
        <v>8</v>
      </c>
      <c r="B12" s="340"/>
      <c r="C12" s="340"/>
      <c r="D12" s="340"/>
      <c r="E12" s="340"/>
      <c r="F12" s="340"/>
    </row>
    <row r="13" spans="1:6" ht="15.75" customHeight="1">
      <c r="A13" s="340" t="s">
        <v>19</v>
      </c>
      <c r="B13" s="340"/>
      <c r="C13" s="340"/>
      <c r="D13" s="340"/>
      <c r="E13" s="340"/>
      <c r="F13" s="340"/>
    </row>
    <row r="14" spans="1:6" ht="15.75" customHeight="1">
      <c r="A14" s="340" t="s">
        <v>20</v>
      </c>
      <c r="B14" s="340"/>
      <c r="C14" s="340"/>
      <c r="D14" s="340"/>
      <c r="E14" s="340"/>
      <c r="F14" s="340"/>
    </row>
    <row r="15" spans="1:6" ht="34.5" customHeight="1">
      <c r="A15" s="340" t="s">
        <v>692</v>
      </c>
      <c r="B15" s="340"/>
      <c r="C15" s="340"/>
      <c r="D15" s="340"/>
      <c r="E15" s="340"/>
      <c r="F15" s="340"/>
    </row>
    <row r="16" spans="1:6" ht="21.75" customHeight="1">
      <c r="A16" s="328" t="s">
        <v>295</v>
      </c>
      <c r="B16" s="328"/>
      <c r="C16" s="328"/>
      <c r="D16" s="328"/>
      <c r="E16" s="328"/>
      <c r="F16" s="328"/>
    </row>
    <row r="17" spans="1:6" ht="15.75" customHeight="1">
      <c r="A17" s="337" t="s">
        <v>9</v>
      </c>
      <c r="B17" s="337" t="s">
        <v>10</v>
      </c>
      <c r="C17" s="337" t="s">
        <v>11</v>
      </c>
      <c r="D17" s="326" t="s">
        <v>673</v>
      </c>
      <c r="E17" s="326" t="s">
        <v>827</v>
      </c>
      <c r="F17" s="326" t="s">
        <v>673</v>
      </c>
    </row>
    <row r="18" spans="1:6" ht="24.75" customHeight="1">
      <c r="A18" s="337"/>
      <c r="B18" s="337"/>
      <c r="C18" s="337"/>
      <c r="D18" s="327"/>
      <c r="E18" s="327"/>
      <c r="F18" s="327"/>
    </row>
    <row r="19" spans="1:6" ht="25.5" customHeight="1">
      <c r="A19" s="43" t="s">
        <v>522</v>
      </c>
      <c r="B19" s="50" t="s">
        <v>523</v>
      </c>
      <c r="C19" s="25"/>
      <c r="D19" s="74">
        <f>D20+D33+D43+D47+D73+D81+D102+D107+D112</f>
        <v>157741479.67000002</v>
      </c>
      <c r="E19" s="74">
        <f>E20+E33+E43+E47+E73+E81+E102+E107+E112</f>
        <v>615700</v>
      </c>
      <c r="F19" s="74">
        <f>F20+F33+F43+F47+F73+F81+F102+F107+F112</f>
        <v>158357179.67000002</v>
      </c>
    </row>
    <row r="20" spans="1:6" s="119" customFormat="1" ht="17.25" customHeight="1">
      <c r="A20" s="43" t="s">
        <v>77</v>
      </c>
      <c r="B20" s="50" t="s">
        <v>524</v>
      </c>
      <c r="C20" s="49"/>
      <c r="D20" s="74">
        <f>D21+D28+D31</f>
        <v>11405757.620000001</v>
      </c>
      <c r="E20" s="74">
        <f t="shared" ref="E20:F20" si="0">E21+E28+E31</f>
        <v>0</v>
      </c>
      <c r="F20" s="74">
        <f t="shared" si="0"/>
        <v>11405757.620000001</v>
      </c>
    </row>
    <row r="21" spans="1:6" ht="27.75" customHeight="1">
      <c r="A21" s="46" t="s">
        <v>78</v>
      </c>
      <c r="B21" s="114" t="s">
        <v>525</v>
      </c>
      <c r="C21" s="38"/>
      <c r="D21" s="75">
        <f>D24+D25+D27+D26+D22+D23</f>
        <v>10181231.440000001</v>
      </c>
      <c r="E21" s="75">
        <f t="shared" ref="E21:F21" si="1">E24+E25+E27+E26+E22+E23</f>
        <v>0</v>
      </c>
      <c r="F21" s="75">
        <f t="shared" si="1"/>
        <v>10181231.440000001</v>
      </c>
    </row>
    <row r="22" spans="1:6" ht="38.25">
      <c r="A22" s="58" t="s">
        <v>830</v>
      </c>
      <c r="B22" s="188" t="s">
        <v>831</v>
      </c>
      <c r="C22" s="25">
        <v>200</v>
      </c>
      <c r="D22" s="75">
        <v>1545000</v>
      </c>
      <c r="E22" s="145"/>
      <c r="F22" s="75">
        <f t="shared" ref="F22:F27" si="2">D22+E22</f>
        <v>1545000</v>
      </c>
    </row>
    <row r="23" spans="1:6" ht="39.75" customHeight="1">
      <c r="A23" s="58" t="s">
        <v>832</v>
      </c>
      <c r="B23" s="188" t="s">
        <v>831</v>
      </c>
      <c r="C23" s="25">
        <v>600</v>
      </c>
      <c r="D23" s="75">
        <v>1000000</v>
      </c>
      <c r="E23" s="145"/>
      <c r="F23" s="75">
        <f t="shared" si="2"/>
        <v>1000000</v>
      </c>
    </row>
    <row r="24" spans="1:6" ht="38.25" customHeight="1">
      <c r="A24" s="26" t="s">
        <v>526</v>
      </c>
      <c r="B24" s="114" t="s">
        <v>527</v>
      </c>
      <c r="C24" s="116">
        <v>200</v>
      </c>
      <c r="D24" s="75">
        <v>3242388.2</v>
      </c>
      <c r="E24" s="145"/>
      <c r="F24" s="75">
        <f t="shared" si="2"/>
        <v>3242388.2</v>
      </c>
    </row>
    <row r="25" spans="1:6" ht="41.25" customHeight="1">
      <c r="A25" s="26" t="s">
        <v>528</v>
      </c>
      <c r="B25" s="114" t="s">
        <v>527</v>
      </c>
      <c r="C25" s="116">
        <v>600</v>
      </c>
      <c r="D25" s="75">
        <v>3455243.24</v>
      </c>
      <c r="E25" s="145"/>
      <c r="F25" s="75">
        <f t="shared" si="2"/>
        <v>3455243.24</v>
      </c>
    </row>
    <row r="26" spans="1:6" ht="41.25" customHeight="1">
      <c r="A26" s="26" t="s">
        <v>770</v>
      </c>
      <c r="B26" s="154" t="s">
        <v>769</v>
      </c>
      <c r="C26" s="155">
        <v>200</v>
      </c>
      <c r="D26" s="75">
        <v>505050.51</v>
      </c>
      <c r="E26" s="145"/>
      <c r="F26" s="75">
        <f t="shared" si="2"/>
        <v>505050.51</v>
      </c>
    </row>
    <row r="27" spans="1:6" ht="38.25">
      <c r="A27" s="39" t="s">
        <v>529</v>
      </c>
      <c r="B27" s="134" t="s">
        <v>530</v>
      </c>
      <c r="C27" s="136">
        <v>200</v>
      </c>
      <c r="D27" s="75">
        <v>433549.49</v>
      </c>
      <c r="E27" s="145"/>
      <c r="F27" s="75">
        <f t="shared" si="2"/>
        <v>433549.49</v>
      </c>
    </row>
    <row r="28" spans="1:6" ht="18.75" customHeight="1">
      <c r="A28" s="26" t="s">
        <v>86</v>
      </c>
      <c r="B28" s="154" t="s">
        <v>771</v>
      </c>
      <c r="C28" s="155"/>
      <c r="D28" s="196">
        <f>D29+D30</f>
        <v>95100</v>
      </c>
      <c r="E28" s="196">
        <f t="shared" ref="E28:F28" si="3">E29+E30</f>
        <v>0</v>
      </c>
      <c r="F28" s="196">
        <f t="shared" si="3"/>
        <v>95100</v>
      </c>
    </row>
    <row r="29" spans="1:6" ht="25.5">
      <c r="A29" s="26" t="s">
        <v>772</v>
      </c>
      <c r="B29" s="154" t="s">
        <v>773</v>
      </c>
      <c r="C29" s="155">
        <v>200</v>
      </c>
      <c r="D29" s="196">
        <v>45100</v>
      </c>
      <c r="E29" s="145">
        <v>25000</v>
      </c>
      <c r="F29" s="196">
        <f>D29+E29</f>
        <v>70100</v>
      </c>
    </row>
    <row r="30" spans="1:6" ht="25.5">
      <c r="A30" s="26" t="s">
        <v>774</v>
      </c>
      <c r="B30" s="154" t="s">
        <v>773</v>
      </c>
      <c r="C30" s="155">
        <v>300</v>
      </c>
      <c r="D30" s="196">
        <v>50000</v>
      </c>
      <c r="E30" s="145">
        <v>-25000</v>
      </c>
      <c r="F30" s="196">
        <f>D30+E30</f>
        <v>25000</v>
      </c>
    </row>
    <row r="31" spans="1:6" ht="15">
      <c r="A31" s="26" t="s">
        <v>823</v>
      </c>
      <c r="B31" s="179" t="s">
        <v>824</v>
      </c>
      <c r="C31" s="180"/>
      <c r="D31" s="196">
        <f>D32</f>
        <v>1129426.18</v>
      </c>
      <c r="E31" s="196">
        <f t="shared" ref="E31:F31" si="4">E32</f>
        <v>0</v>
      </c>
      <c r="F31" s="196">
        <f t="shared" si="4"/>
        <v>1129426.18</v>
      </c>
    </row>
    <row r="32" spans="1:6" ht="39" customHeight="1">
      <c r="A32" s="26" t="s">
        <v>806</v>
      </c>
      <c r="B32" s="179" t="s">
        <v>825</v>
      </c>
      <c r="C32" s="180">
        <v>200</v>
      </c>
      <c r="D32" s="75">
        <v>1129426.18</v>
      </c>
      <c r="E32" s="145"/>
      <c r="F32" s="75">
        <f>D32+E32</f>
        <v>1129426.18</v>
      </c>
    </row>
    <row r="33" spans="1:6" ht="30" customHeight="1">
      <c r="A33" s="51" t="s">
        <v>87</v>
      </c>
      <c r="B33" s="44" t="s">
        <v>531</v>
      </c>
      <c r="C33" s="136"/>
      <c r="D33" s="74">
        <f t="shared" ref="D33:F33" si="5">D34</f>
        <v>6254223.7199999997</v>
      </c>
      <c r="E33" s="74">
        <f t="shared" si="5"/>
        <v>0</v>
      </c>
      <c r="F33" s="74">
        <f t="shared" si="5"/>
        <v>6254223.7199999997</v>
      </c>
    </row>
    <row r="34" spans="1:6" ht="27.75" customHeight="1">
      <c r="A34" s="26" t="s">
        <v>88</v>
      </c>
      <c r="B34" s="134" t="s">
        <v>532</v>
      </c>
      <c r="C34" s="136"/>
      <c r="D34" s="75">
        <f>SUM(D35:D42)</f>
        <v>6254223.7199999997</v>
      </c>
      <c r="E34" s="75">
        <f t="shared" ref="E34:F34" si="6">SUM(E35:E42)</f>
        <v>0</v>
      </c>
      <c r="F34" s="75">
        <f t="shared" si="6"/>
        <v>6254223.7199999997</v>
      </c>
    </row>
    <row r="35" spans="1:6" ht="40.5" customHeight="1">
      <c r="A35" s="26" t="s">
        <v>775</v>
      </c>
      <c r="B35" s="154" t="s">
        <v>776</v>
      </c>
      <c r="C35" s="155">
        <v>200</v>
      </c>
      <c r="D35" s="75">
        <v>365180.4</v>
      </c>
      <c r="E35" s="145"/>
      <c r="F35" s="75">
        <f>D35+E35</f>
        <v>365180.4</v>
      </c>
    </row>
    <row r="36" spans="1:6" ht="42" customHeight="1">
      <c r="A36" s="26" t="s">
        <v>777</v>
      </c>
      <c r="B36" s="154" t="s">
        <v>776</v>
      </c>
      <c r="C36" s="155">
        <v>600</v>
      </c>
      <c r="D36" s="75">
        <v>1338994.8</v>
      </c>
      <c r="E36" s="145"/>
      <c r="F36" s="75">
        <f>D36+E36</f>
        <v>1338994.8</v>
      </c>
    </row>
    <row r="37" spans="1:6" ht="76.5">
      <c r="A37" s="3" t="s">
        <v>968</v>
      </c>
      <c r="B37" s="132" t="s">
        <v>696</v>
      </c>
      <c r="C37" s="132">
        <v>200</v>
      </c>
      <c r="D37" s="196">
        <v>914631.15</v>
      </c>
      <c r="E37" s="145"/>
      <c r="F37" s="75">
        <f t="shared" ref="F37:F39" si="7">D37+E37</f>
        <v>914631.15</v>
      </c>
    </row>
    <row r="38" spans="1:6" ht="76.5">
      <c r="A38" s="3" t="s">
        <v>969</v>
      </c>
      <c r="B38" s="132" t="s">
        <v>696</v>
      </c>
      <c r="C38" s="132">
        <v>600</v>
      </c>
      <c r="D38" s="196">
        <v>2806928</v>
      </c>
      <c r="E38" s="145"/>
      <c r="F38" s="75">
        <f t="shared" si="7"/>
        <v>2806928</v>
      </c>
    </row>
    <row r="39" spans="1:6" ht="78.75" customHeight="1">
      <c r="A39" s="37" t="s">
        <v>367</v>
      </c>
      <c r="B39" s="114" t="s">
        <v>533</v>
      </c>
      <c r="C39" s="115">
        <v>600</v>
      </c>
      <c r="D39" s="75">
        <v>80914</v>
      </c>
      <c r="E39" s="145"/>
      <c r="F39" s="75">
        <f t="shared" si="7"/>
        <v>80914</v>
      </c>
    </row>
    <row r="40" spans="1:6" ht="30" customHeight="1">
      <c r="A40" s="329" t="s">
        <v>666</v>
      </c>
      <c r="B40" s="331" t="s">
        <v>534</v>
      </c>
      <c r="C40" s="333">
        <v>200</v>
      </c>
      <c r="D40" s="335">
        <v>51890</v>
      </c>
      <c r="E40" s="338"/>
      <c r="F40" s="335">
        <f>D40+E40</f>
        <v>51890</v>
      </c>
    </row>
    <row r="41" spans="1:6" ht="60" customHeight="1">
      <c r="A41" s="330"/>
      <c r="B41" s="332"/>
      <c r="C41" s="334"/>
      <c r="D41" s="336"/>
      <c r="E41" s="339"/>
      <c r="F41" s="336"/>
    </row>
    <row r="42" spans="1:6" ht="62.25" customHeight="1">
      <c r="A42" s="39" t="s">
        <v>535</v>
      </c>
      <c r="B42" s="114" t="s">
        <v>536</v>
      </c>
      <c r="C42" s="116">
        <v>300</v>
      </c>
      <c r="D42" s="75">
        <v>695685.37</v>
      </c>
      <c r="E42" s="145"/>
      <c r="F42" s="75">
        <f>D42+E42</f>
        <v>695685.37</v>
      </c>
    </row>
    <row r="43" spans="1:6" ht="15" customHeight="1">
      <c r="A43" s="48" t="s">
        <v>117</v>
      </c>
      <c r="B43" s="44" t="s">
        <v>537</v>
      </c>
      <c r="C43" s="52"/>
      <c r="D43" s="74">
        <f t="shared" ref="D43:F43" si="8">D44</f>
        <v>536400</v>
      </c>
      <c r="E43" s="74">
        <f t="shared" si="8"/>
        <v>0</v>
      </c>
      <c r="F43" s="74">
        <f t="shared" si="8"/>
        <v>536400</v>
      </c>
    </row>
    <row r="44" spans="1:6" ht="20.25" customHeight="1">
      <c r="A44" s="26" t="s">
        <v>118</v>
      </c>
      <c r="B44" s="114" t="s">
        <v>538</v>
      </c>
      <c r="C44" s="116"/>
      <c r="D44" s="75">
        <f t="shared" ref="D44:F44" si="9">D45+D46</f>
        <v>536400</v>
      </c>
      <c r="E44" s="75">
        <f t="shared" si="9"/>
        <v>0</v>
      </c>
      <c r="F44" s="75">
        <f t="shared" si="9"/>
        <v>536400</v>
      </c>
    </row>
    <row r="45" spans="1:6" ht="39" customHeight="1">
      <c r="A45" s="26" t="s">
        <v>127</v>
      </c>
      <c r="B45" s="114" t="s">
        <v>539</v>
      </c>
      <c r="C45" s="116">
        <v>200</v>
      </c>
      <c r="D45" s="75">
        <v>496400</v>
      </c>
      <c r="E45" s="145"/>
      <c r="F45" s="75">
        <f>D45+E45</f>
        <v>496400</v>
      </c>
    </row>
    <row r="46" spans="1:6" ht="49.5" customHeight="1">
      <c r="A46" s="26" t="s">
        <v>119</v>
      </c>
      <c r="B46" s="114" t="s">
        <v>539</v>
      </c>
      <c r="C46" s="116">
        <v>600</v>
      </c>
      <c r="D46" s="75">
        <v>40000</v>
      </c>
      <c r="E46" s="145"/>
      <c r="F46" s="75">
        <f>D46+E46</f>
        <v>40000</v>
      </c>
    </row>
    <row r="47" spans="1:6" ht="18.75" customHeight="1">
      <c r="A47" s="48" t="s">
        <v>89</v>
      </c>
      <c r="B47" s="44" t="s">
        <v>540</v>
      </c>
      <c r="C47" s="116"/>
      <c r="D47" s="74">
        <f>D48+D56+D70</f>
        <v>57628481.500000007</v>
      </c>
      <c r="E47" s="74">
        <f t="shared" ref="E47:F47" si="10">E48+E56+E70</f>
        <v>615700</v>
      </c>
      <c r="F47" s="74">
        <f t="shared" si="10"/>
        <v>58244181.500000007</v>
      </c>
    </row>
    <row r="48" spans="1:6" ht="21" customHeight="1">
      <c r="A48" s="26" t="s">
        <v>90</v>
      </c>
      <c r="B48" s="114" t="s">
        <v>541</v>
      </c>
      <c r="C48" s="116"/>
      <c r="D48" s="75">
        <f>D49+D50+D51+D54+D55+D52+D53</f>
        <v>9525884.0099999998</v>
      </c>
      <c r="E48" s="75">
        <f t="shared" ref="E48:F48" si="11">E49+E50+E51+E54+E55+E52+E53</f>
        <v>-4300</v>
      </c>
      <c r="F48" s="75">
        <f t="shared" si="11"/>
        <v>9521584.0099999998</v>
      </c>
    </row>
    <row r="49" spans="1:6" ht="65.25" customHeight="1">
      <c r="A49" s="26" t="s">
        <v>79</v>
      </c>
      <c r="B49" s="114" t="s">
        <v>542</v>
      </c>
      <c r="C49" s="116">
        <v>100</v>
      </c>
      <c r="D49" s="75">
        <v>1914600</v>
      </c>
      <c r="E49" s="145"/>
      <c r="F49" s="75">
        <f>D49+E49</f>
        <v>1914600</v>
      </c>
    </row>
    <row r="50" spans="1:6" ht="39" customHeight="1">
      <c r="A50" s="26" t="s">
        <v>128</v>
      </c>
      <c r="B50" s="113" t="s">
        <v>542</v>
      </c>
      <c r="C50" s="116">
        <v>200</v>
      </c>
      <c r="D50" s="75">
        <v>3750317.34</v>
      </c>
      <c r="E50" s="145">
        <v>-4300</v>
      </c>
      <c r="F50" s="75">
        <f t="shared" ref="F50:F55" si="12">D50+E50</f>
        <v>3746017.34</v>
      </c>
    </row>
    <row r="51" spans="1:6" ht="27" customHeight="1">
      <c r="A51" s="26" t="s">
        <v>80</v>
      </c>
      <c r="B51" s="114" t="s">
        <v>542</v>
      </c>
      <c r="C51" s="116">
        <v>800</v>
      </c>
      <c r="D51" s="75">
        <v>183900</v>
      </c>
      <c r="E51" s="145"/>
      <c r="F51" s="75">
        <f t="shared" si="12"/>
        <v>183900</v>
      </c>
    </row>
    <row r="52" spans="1:6" ht="54" customHeight="1">
      <c r="A52" s="45" t="s">
        <v>358</v>
      </c>
      <c r="B52" s="142" t="s">
        <v>545</v>
      </c>
      <c r="C52" s="143">
        <v>100</v>
      </c>
      <c r="D52" s="75">
        <v>850770.6</v>
      </c>
      <c r="E52" s="145"/>
      <c r="F52" s="75">
        <f t="shared" si="12"/>
        <v>850770.6</v>
      </c>
    </row>
    <row r="53" spans="1:6" ht="54" customHeight="1">
      <c r="A53" s="45" t="s">
        <v>359</v>
      </c>
      <c r="B53" s="142" t="s">
        <v>546</v>
      </c>
      <c r="C53" s="143">
        <v>100</v>
      </c>
      <c r="D53" s="75">
        <v>139208.07</v>
      </c>
      <c r="E53" s="145"/>
      <c r="F53" s="75">
        <f t="shared" si="12"/>
        <v>139208.07</v>
      </c>
    </row>
    <row r="54" spans="1:6" ht="39.75" customHeight="1">
      <c r="A54" s="26" t="s">
        <v>129</v>
      </c>
      <c r="B54" s="114" t="s">
        <v>543</v>
      </c>
      <c r="C54" s="116">
        <v>200</v>
      </c>
      <c r="D54" s="75">
        <v>1299988</v>
      </c>
      <c r="E54" s="145"/>
      <c r="F54" s="75">
        <f t="shared" si="12"/>
        <v>1299988</v>
      </c>
    </row>
    <row r="55" spans="1:6" ht="28.5" customHeight="1">
      <c r="A55" s="26" t="s">
        <v>130</v>
      </c>
      <c r="B55" s="114" t="s">
        <v>544</v>
      </c>
      <c r="C55" s="116">
        <v>200</v>
      </c>
      <c r="D55" s="75">
        <v>1387100</v>
      </c>
      <c r="E55" s="145"/>
      <c r="F55" s="75">
        <f t="shared" si="12"/>
        <v>1387100</v>
      </c>
    </row>
    <row r="56" spans="1:6" ht="18.75" customHeight="1">
      <c r="A56" s="26" t="s">
        <v>91</v>
      </c>
      <c r="B56" s="114" t="s">
        <v>547</v>
      </c>
      <c r="C56" s="116"/>
      <c r="D56" s="75">
        <f>D57+D58+D59+D60+D61+D62+D63+D64+D67+D68+D69+D65+D66</f>
        <v>47911278.780000009</v>
      </c>
      <c r="E56" s="75">
        <f t="shared" ref="E56:F56" si="13">E57+E58+E59+E60+E61+E62+E63+E64+E67+E68+E69+E65+E66</f>
        <v>620000</v>
      </c>
      <c r="F56" s="75">
        <f t="shared" si="13"/>
        <v>48531278.780000009</v>
      </c>
    </row>
    <row r="57" spans="1:6" ht="68.25" customHeight="1">
      <c r="A57" s="26" t="s">
        <v>81</v>
      </c>
      <c r="B57" s="113" t="s">
        <v>548</v>
      </c>
      <c r="C57" s="115">
        <v>100</v>
      </c>
      <c r="D57" s="75">
        <v>898000</v>
      </c>
      <c r="E57" s="145"/>
      <c r="F57" s="75">
        <f t="shared" ref="F57:F63" si="14">D57+E57</f>
        <v>898000</v>
      </c>
    </row>
    <row r="58" spans="1:6" ht="43.5" customHeight="1">
      <c r="A58" s="46" t="s">
        <v>131</v>
      </c>
      <c r="B58" s="113" t="s">
        <v>548</v>
      </c>
      <c r="C58" s="116">
        <v>200</v>
      </c>
      <c r="D58" s="75">
        <v>11830763</v>
      </c>
      <c r="E58" s="145"/>
      <c r="F58" s="75">
        <f t="shared" si="14"/>
        <v>11830763</v>
      </c>
    </row>
    <row r="59" spans="1:6" ht="54.75" customHeight="1">
      <c r="A59" s="46" t="s">
        <v>82</v>
      </c>
      <c r="B59" s="113" t="s">
        <v>548</v>
      </c>
      <c r="C59" s="116">
        <v>600</v>
      </c>
      <c r="D59" s="75">
        <v>19027181.210000001</v>
      </c>
      <c r="E59" s="145">
        <v>590000</v>
      </c>
      <c r="F59" s="75">
        <f t="shared" si="14"/>
        <v>19617181.210000001</v>
      </c>
    </row>
    <row r="60" spans="1:6" ht="39.75" customHeight="1">
      <c r="A60" s="46" t="s">
        <v>83</v>
      </c>
      <c r="B60" s="113" t="s">
        <v>548</v>
      </c>
      <c r="C60" s="116">
        <v>800</v>
      </c>
      <c r="D60" s="75">
        <v>388900</v>
      </c>
      <c r="E60" s="145"/>
      <c r="F60" s="75">
        <f t="shared" si="14"/>
        <v>388900</v>
      </c>
    </row>
    <row r="61" spans="1:6" ht="54.75" customHeight="1">
      <c r="A61" s="26" t="s">
        <v>84</v>
      </c>
      <c r="B61" s="114" t="s">
        <v>549</v>
      </c>
      <c r="C61" s="116">
        <v>100</v>
      </c>
      <c r="D61" s="75">
        <v>7140100</v>
      </c>
      <c r="E61" s="145"/>
      <c r="F61" s="75">
        <f t="shared" si="14"/>
        <v>7140100</v>
      </c>
    </row>
    <row r="62" spans="1:6" ht="30" customHeight="1">
      <c r="A62" s="46" t="s">
        <v>132</v>
      </c>
      <c r="B62" s="114" t="s">
        <v>549</v>
      </c>
      <c r="C62" s="116">
        <v>200</v>
      </c>
      <c r="D62" s="75">
        <v>1678480</v>
      </c>
      <c r="E62" s="145">
        <v>30000</v>
      </c>
      <c r="F62" s="75">
        <f t="shared" si="14"/>
        <v>1708480</v>
      </c>
    </row>
    <row r="63" spans="1:6" ht="19.5" customHeight="1">
      <c r="A63" s="46" t="s">
        <v>85</v>
      </c>
      <c r="B63" s="114" t="s">
        <v>549</v>
      </c>
      <c r="C63" s="116">
        <v>800</v>
      </c>
      <c r="D63" s="75">
        <v>5800</v>
      </c>
      <c r="E63" s="145"/>
      <c r="F63" s="75">
        <f t="shared" si="14"/>
        <v>5800</v>
      </c>
    </row>
    <row r="64" spans="1:6" ht="38.25" customHeight="1">
      <c r="A64" s="26" t="s">
        <v>129</v>
      </c>
      <c r="B64" s="114" t="s">
        <v>550</v>
      </c>
      <c r="C64" s="116">
        <v>200</v>
      </c>
      <c r="D64" s="75">
        <v>582384.6</v>
      </c>
      <c r="E64" s="145"/>
      <c r="F64" s="75">
        <f t="shared" ref="F64:F72" si="15">D64+E64</f>
        <v>582384.6</v>
      </c>
    </row>
    <row r="65" spans="1:6" ht="53.25" customHeight="1">
      <c r="A65" s="45" t="s">
        <v>358</v>
      </c>
      <c r="B65" s="142" t="s">
        <v>552</v>
      </c>
      <c r="C65" s="143">
        <v>100</v>
      </c>
      <c r="D65" s="75">
        <v>55399.02</v>
      </c>
      <c r="E65" s="145"/>
      <c r="F65" s="75">
        <f t="shared" si="15"/>
        <v>55399.02</v>
      </c>
    </row>
    <row r="66" spans="1:6" ht="52.5" customHeight="1">
      <c r="A66" s="45" t="s">
        <v>359</v>
      </c>
      <c r="B66" s="142" t="s">
        <v>553</v>
      </c>
      <c r="C66" s="143">
        <v>100</v>
      </c>
      <c r="D66" s="75">
        <v>1649610.95</v>
      </c>
      <c r="E66" s="145"/>
      <c r="F66" s="75">
        <f t="shared" si="15"/>
        <v>1649610.95</v>
      </c>
    </row>
    <row r="67" spans="1:6" ht="27.75" customHeight="1">
      <c r="A67" s="26" t="s">
        <v>130</v>
      </c>
      <c r="B67" s="114" t="s">
        <v>551</v>
      </c>
      <c r="C67" s="116">
        <v>200</v>
      </c>
      <c r="D67" s="75">
        <v>514300</v>
      </c>
      <c r="E67" s="145"/>
      <c r="F67" s="75">
        <f t="shared" si="15"/>
        <v>514300</v>
      </c>
    </row>
    <row r="68" spans="1:6" ht="92.25" customHeight="1">
      <c r="A68" s="110" t="s">
        <v>970</v>
      </c>
      <c r="B68" s="108" t="s">
        <v>554</v>
      </c>
      <c r="C68" s="116">
        <v>100</v>
      </c>
      <c r="D68" s="75">
        <v>1249920</v>
      </c>
      <c r="E68" s="145"/>
      <c r="F68" s="75">
        <f t="shared" si="15"/>
        <v>1249920</v>
      </c>
    </row>
    <row r="69" spans="1:6" ht="51">
      <c r="A69" s="110" t="s">
        <v>758</v>
      </c>
      <c r="B69" s="108" t="s">
        <v>554</v>
      </c>
      <c r="C69" s="116">
        <v>600</v>
      </c>
      <c r="D69" s="75">
        <v>2890440</v>
      </c>
      <c r="E69" s="145"/>
      <c r="F69" s="75">
        <f t="shared" si="15"/>
        <v>2890440</v>
      </c>
    </row>
    <row r="70" spans="1:6" ht="18" customHeight="1">
      <c r="A70" s="26" t="s">
        <v>898</v>
      </c>
      <c r="B70" s="233" t="s">
        <v>897</v>
      </c>
      <c r="C70" s="234"/>
      <c r="D70" s="75">
        <f>D71+D72</f>
        <v>191318.71</v>
      </c>
      <c r="E70" s="75">
        <f t="shared" ref="E70:F70" si="16">E71+E72</f>
        <v>0</v>
      </c>
      <c r="F70" s="75">
        <f t="shared" si="16"/>
        <v>191318.71</v>
      </c>
    </row>
    <row r="71" spans="1:6" ht="54.75" customHeight="1">
      <c r="A71" s="110" t="s">
        <v>913</v>
      </c>
      <c r="B71" s="165" t="s">
        <v>894</v>
      </c>
      <c r="C71" s="234">
        <v>200</v>
      </c>
      <c r="D71" s="75">
        <v>46958.38</v>
      </c>
      <c r="E71" s="145"/>
      <c r="F71" s="75">
        <f t="shared" si="15"/>
        <v>46958.38</v>
      </c>
    </row>
    <row r="72" spans="1:6" ht="63.75">
      <c r="A72" s="110" t="s">
        <v>895</v>
      </c>
      <c r="B72" s="165" t="s">
        <v>894</v>
      </c>
      <c r="C72" s="234">
        <v>600</v>
      </c>
      <c r="D72" s="75">
        <v>144360.32999999999</v>
      </c>
      <c r="E72" s="145"/>
      <c r="F72" s="75">
        <f t="shared" si="15"/>
        <v>144360.32999999999</v>
      </c>
    </row>
    <row r="73" spans="1:6" ht="38.25" customHeight="1">
      <c r="A73" s="53" t="s">
        <v>555</v>
      </c>
      <c r="B73" s="54" t="s">
        <v>556</v>
      </c>
      <c r="C73" s="116"/>
      <c r="D73" s="74">
        <f>D74+D77</f>
        <v>74806476</v>
      </c>
      <c r="E73" s="74">
        <f t="shared" ref="E73:F73" si="17">E74+E77</f>
        <v>0</v>
      </c>
      <c r="F73" s="74">
        <f t="shared" si="17"/>
        <v>74806476</v>
      </c>
    </row>
    <row r="74" spans="1:6" ht="20.25" customHeight="1">
      <c r="A74" s="26" t="s">
        <v>90</v>
      </c>
      <c r="B74" s="114" t="s">
        <v>557</v>
      </c>
      <c r="C74" s="116"/>
      <c r="D74" s="75">
        <f>D75+D76</f>
        <v>9239699</v>
      </c>
      <c r="E74" s="75">
        <f t="shared" ref="E74:F74" si="18">E75+E76</f>
        <v>0</v>
      </c>
      <c r="F74" s="75">
        <f t="shared" si="18"/>
        <v>9239699</v>
      </c>
    </row>
    <row r="75" spans="1:6" ht="105" customHeight="1">
      <c r="A75" s="26" t="s">
        <v>670</v>
      </c>
      <c r="B75" s="114" t="s">
        <v>558</v>
      </c>
      <c r="C75" s="116">
        <v>100</v>
      </c>
      <c r="D75" s="75">
        <v>9191753</v>
      </c>
      <c r="E75" s="145"/>
      <c r="F75" s="75">
        <f>D75+E75</f>
        <v>9191753</v>
      </c>
    </row>
    <row r="76" spans="1:6" ht="93" customHeight="1">
      <c r="A76" s="26" t="s">
        <v>671</v>
      </c>
      <c r="B76" s="114" t="s">
        <v>558</v>
      </c>
      <c r="C76" s="116">
        <v>200</v>
      </c>
      <c r="D76" s="75">
        <v>47946</v>
      </c>
      <c r="E76" s="145"/>
      <c r="F76" s="75">
        <f>D76+E76</f>
        <v>47946</v>
      </c>
    </row>
    <row r="77" spans="1:6" ht="19.5" customHeight="1">
      <c r="A77" s="26" t="s">
        <v>709</v>
      </c>
      <c r="B77" s="142" t="s">
        <v>710</v>
      </c>
      <c r="C77" s="143"/>
      <c r="D77" s="75">
        <f>D78+D79+D80</f>
        <v>65566777</v>
      </c>
      <c r="E77" s="75">
        <f t="shared" ref="E77:F77" si="19">E78+E79+E80</f>
        <v>0</v>
      </c>
      <c r="F77" s="75">
        <f t="shared" si="19"/>
        <v>65566777</v>
      </c>
    </row>
    <row r="78" spans="1:6" ht="129.75" customHeight="1">
      <c r="A78" s="58" t="s">
        <v>711</v>
      </c>
      <c r="B78" s="142" t="s">
        <v>712</v>
      </c>
      <c r="C78" s="143">
        <v>100</v>
      </c>
      <c r="D78" s="75">
        <v>16993360.75</v>
      </c>
      <c r="E78" s="145"/>
      <c r="F78" s="75">
        <f>D78+E78</f>
        <v>16993360.75</v>
      </c>
    </row>
    <row r="79" spans="1:6" ht="114.75">
      <c r="A79" s="26" t="s">
        <v>713</v>
      </c>
      <c r="B79" s="142" t="s">
        <v>712</v>
      </c>
      <c r="C79" s="143">
        <v>200</v>
      </c>
      <c r="D79" s="75">
        <v>204337</v>
      </c>
      <c r="E79" s="145"/>
      <c r="F79" s="75">
        <f t="shared" ref="F79:F80" si="20">D79+E79</f>
        <v>204337</v>
      </c>
    </row>
    <row r="80" spans="1:6" ht="114.75">
      <c r="A80" s="46" t="s">
        <v>714</v>
      </c>
      <c r="B80" s="142" t="s">
        <v>712</v>
      </c>
      <c r="C80" s="143">
        <v>600</v>
      </c>
      <c r="D80" s="75">
        <v>48369079.25</v>
      </c>
      <c r="E80" s="145"/>
      <c r="F80" s="75">
        <f t="shared" si="20"/>
        <v>48369079.25</v>
      </c>
    </row>
    <row r="81" spans="1:6" ht="27" customHeight="1">
      <c r="A81" s="51" t="s">
        <v>92</v>
      </c>
      <c r="B81" s="44" t="s">
        <v>559</v>
      </c>
      <c r="C81" s="116"/>
      <c r="D81" s="74">
        <f>D82+D99</f>
        <v>5911187.3299999982</v>
      </c>
      <c r="E81" s="74">
        <f t="shared" ref="E81:F81" si="21">E82+E99</f>
        <v>0</v>
      </c>
      <c r="F81" s="74">
        <f t="shared" si="21"/>
        <v>5911187.3299999982</v>
      </c>
    </row>
    <row r="82" spans="1:6" ht="19.5" customHeight="1">
      <c r="A82" s="26" t="s">
        <v>93</v>
      </c>
      <c r="B82" s="114" t="s">
        <v>560</v>
      </c>
      <c r="C82" s="116"/>
      <c r="D82" s="76">
        <f>D83+D84+D86+D87+D89+D91+D93+D95+D97+D85+D88+D90+D92+D94+D96+D98+D99</f>
        <v>5911187.3299999982</v>
      </c>
      <c r="E82" s="76">
        <f>E83+E84+E86+E87+E89+E91+E93+E95+E97+E85+E88+E90+E92+E94+E96+E98</f>
        <v>-580320</v>
      </c>
      <c r="F82" s="76">
        <f>F83+F84+F86+F87+F89+F91+F93+F95+F97+F85+F88+F90+F92+F94+F96+F98</f>
        <v>5330867.3299999982</v>
      </c>
    </row>
    <row r="83" spans="1:6" ht="54" customHeight="1">
      <c r="A83" s="26" t="s">
        <v>94</v>
      </c>
      <c r="B83" s="114" t="s">
        <v>561</v>
      </c>
      <c r="C83" s="116">
        <v>100</v>
      </c>
      <c r="D83" s="75">
        <v>2002614.96</v>
      </c>
      <c r="E83" s="145"/>
      <c r="F83" s="75">
        <f t="shared" ref="F83:F92" si="22">D83+E83</f>
        <v>2002614.96</v>
      </c>
    </row>
    <row r="84" spans="1:6" ht="45" customHeight="1">
      <c r="A84" s="26" t="s">
        <v>562</v>
      </c>
      <c r="B84" s="114" t="s">
        <v>561</v>
      </c>
      <c r="C84" s="116">
        <v>200</v>
      </c>
      <c r="D84" s="75">
        <v>341972</v>
      </c>
      <c r="E84" s="145"/>
      <c r="F84" s="75">
        <f t="shared" si="22"/>
        <v>341972</v>
      </c>
    </row>
    <row r="85" spans="1:6" ht="45" customHeight="1">
      <c r="A85" s="26" t="s">
        <v>925</v>
      </c>
      <c r="B85" s="262" t="s">
        <v>561</v>
      </c>
      <c r="C85" s="263">
        <v>600</v>
      </c>
      <c r="D85" s="75">
        <v>1827336.45</v>
      </c>
      <c r="E85" s="145">
        <v>-580320</v>
      </c>
      <c r="F85" s="75">
        <f>D85+E85</f>
        <v>1247016.45</v>
      </c>
    </row>
    <row r="86" spans="1:6" ht="27.75" customHeight="1">
      <c r="A86" s="26" t="s">
        <v>95</v>
      </c>
      <c r="B86" s="114" t="s">
        <v>561</v>
      </c>
      <c r="C86" s="116">
        <v>800</v>
      </c>
      <c r="D86" s="75">
        <v>14266</v>
      </c>
      <c r="E86" s="145"/>
      <c r="F86" s="75">
        <f t="shared" si="22"/>
        <v>14266</v>
      </c>
    </row>
    <row r="87" spans="1:6" ht="79.5" customHeight="1">
      <c r="A87" s="26" t="s">
        <v>715</v>
      </c>
      <c r="B87" s="262" t="s">
        <v>716</v>
      </c>
      <c r="C87" s="143">
        <v>100</v>
      </c>
      <c r="D87" s="75">
        <v>1700</v>
      </c>
      <c r="E87" s="145"/>
      <c r="F87" s="75">
        <f t="shared" si="22"/>
        <v>1700</v>
      </c>
    </row>
    <row r="88" spans="1:6" ht="66.75" customHeight="1">
      <c r="A88" s="26" t="s">
        <v>926</v>
      </c>
      <c r="B88" s="262" t="s">
        <v>716</v>
      </c>
      <c r="C88" s="263">
        <v>600</v>
      </c>
      <c r="D88" s="75">
        <v>2445.88</v>
      </c>
      <c r="E88" s="145"/>
      <c r="F88" s="75">
        <f>D88+E88</f>
        <v>2445.88</v>
      </c>
    </row>
    <row r="89" spans="1:6" ht="89.25">
      <c r="A89" s="45" t="s">
        <v>717</v>
      </c>
      <c r="B89" s="262" t="s">
        <v>718</v>
      </c>
      <c r="C89" s="143">
        <v>100</v>
      </c>
      <c r="D89" s="75">
        <v>652</v>
      </c>
      <c r="E89" s="145"/>
      <c r="F89" s="75">
        <f t="shared" si="22"/>
        <v>652</v>
      </c>
    </row>
    <row r="90" spans="1:6" ht="67.5" customHeight="1">
      <c r="A90" s="45" t="s">
        <v>927</v>
      </c>
      <c r="B90" s="262" t="s">
        <v>718</v>
      </c>
      <c r="C90" s="263">
        <v>600</v>
      </c>
      <c r="D90" s="75">
        <v>712.71</v>
      </c>
      <c r="E90" s="145"/>
      <c r="F90" s="75">
        <f>D90+E90</f>
        <v>712.71</v>
      </c>
    </row>
    <row r="91" spans="1:6" ht="89.25">
      <c r="A91" s="26" t="s">
        <v>719</v>
      </c>
      <c r="B91" s="262" t="s">
        <v>720</v>
      </c>
      <c r="C91" s="143">
        <v>100</v>
      </c>
      <c r="D91" s="75">
        <v>67553.3</v>
      </c>
      <c r="E91" s="145"/>
      <c r="F91" s="75">
        <f t="shared" si="22"/>
        <v>67553.3</v>
      </c>
    </row>
    <row r="92" spans="1:6" ht="84" customHeight="1">
      <c r="A92" s="26" t="s">
        <v>928</v>
      </c>
      <c r="B92" s="262" t="s">
        <v>720</v>
      </c>
      <c r="C92" s="263">
        <v>600</v>
      </c>
      <c r="D92" s="145">
        <v>67553.3</v>
      </c>
      <c r="E92" s="145"/>
      <c r="F92" s="75">
        <f t="shared" si="22"/>
        <v>67553.3</v>
      </c>
    </row>
    <row r="93" spans="1:6" ht="79.5" customHeight="1">
      <c r="A93" s="26" t="s">
        <v>721</v>
      </c>
      <c r="B93" s="262" t="s">
        <v>722</v>
      </c>
      <c r="C93" s="143">
        <v>100</v>
      </c>
      <c r="D93" s="75">
        <v>170598</v>
      </c>
      <c r="E93" s="145"/>
      <c r="F93" s="75">
        <f t="shared" ref="F93:F101" si="23">D93+E93</f>
        <v>170598</v>
      </c>
    </row>
    <row r="94" spans="1:6" ht="66" customHeight="1">
      <c r="A94" s="26" t="s">
        <v>929</v>
      </c>
      <c r="B94" s="262" t="s">
        <v>722</v>
      </c>
      <c r="C94" s="263">
        <v>600</v>
      </c>
      <c r="D94" s="145">
        <v>170746.5</v>
      </c>
      <c r="E94" s="145"/>
      <c r="F94" s="75">
        <f t="shared" si="23"/>
        <v>170746.5</v>
      </c>
    </row>
    <row r="95" spans="1:6" ht="51">
      <c r="A95" s="45" t="s">
        <v>358</v>
      </c>
      <c r="B95" s="262" t="s">
        <v>723</v>
      </c>
      <c r="C95" s="143">
        <v>100</v>
      </c>
      <c r="D95" s="75">
        <v>307010.11</v>
      </c>
      <c r="E95" s="145"/>
      <c r="F95" s="75">
        <f t="shared" si="23"/>
        <v>307010.11</v>
      </c>
    </row>
    <row r="96" spans="1:6" ht="40.5" customHeight="1">
      <c r="A96" s="45" t="s">
        <v>930</v>
      </c>
      <c r="B96" s="262" t="s">
        <v>723</v>
      </c>
      <c r="C96" s="263">
        <v>600</v>
      </c>
      <c r="D96" s="145">
        <v>318207.27</v>
      </c>
      <c r="E96" s="145"/>
      <c r="F96" s="75">
        <f t="shared" si="23"/>
        <v>318207.27</v>
      </c>
    </row>
    <row r="97" spans="1:6" ht="51">
      <c r="A97" s="45" t="s">
        <v>359</v>
      </c>
      <c r="B97" s="262" t="s">
        <v>724</v>
      </c>
      <c r="C97" s="143">
        <v>100</v>
      </c>
      <c r="D97" s="75">
        <v>279596.09000000003</v>
      </c>
      <c r="E97" s="145"/>
      <c r="F97" s="75">
        <f t="shared" si="23"/>
        <v>279596.09000000003</v>
      </c>
    </row>
    <row r="98" spans="1:6" ht="38.25" customHeight="1">
      <c r="A98" s="45" t="s">
        <v>931</v>
      </c>
      <c r="B98" s="262" t="s">
        <v>724</v>
      </c>
      <c r="C98" s="263">
        <v>600</v>
      </c>
      <c r="D98" s="145">
        <v>338222.76</v>
      </c>
      <c r="E98" s="145"/>
      <c r="F98" s="75">
        <f t="shared" si="23"/>
        <v>338222.76</v>
      </c>
    </row>
    <row r="99" spans="1:6" ht="25.5">
      <c r="A99" s="26" t="s">
        <v>966</v>
      </c>
      <c r="B99" s="272" t="s">
        <v>965</v>
      </c>
      <c r="C99" s="273"/>
      <c r="D99" s="145">
        <f>D100+D101</f>
        <v>0</v>
      </c>
      <c r="E99" s="145">
        <f t="shared" ref="E99:F99" si="24">E100+E101</f>
        <v>580320</v>
      </c>
      <c r="F99" s="145">
        <f t="shared" si="24"/>
        <v>580320</v>
      </c>
    </row>
    <row r="100" spans="1:6" ht="38.25" customHeight="1">
      <c r="A100" s="45" t="s">
        <v>967</v>
      </c>
      <c r="B100" s="272" t="s">
        <v>964</v>
      </c>
      <c r="C100" s="273">
        <v>600</v>
      </c>
      <c r="D100" s="145"/>
      <c r="E100" s="145">
        <v>577530</v>
      </c>
      <c r="F100" s="75">
        <f t="shared" si="23"/>
        <v>577530</v>
      </c>
    </row>
    <row r="101" spans="1:6" ht="38.25" customHeight="1">
      <c r="A101" s="45" t="s">
        <v>967</v>
      </c>
      <c r="B101" s="290" t="s">
        <v>964</v>
      </c>
      <c r="C101" s="291">
        <v>800</v>
      </c>
      <c r="D101" s="290"/>
      <c r="E101" s="145">
        <v>2790</v>
      </c>
      <c r="F101" s="75">
        <f t="shared" si="23"/>
        <v>2790</v>
      </c>
    </row>
    <row r="102" spans="1:6" ht="17.25" customHeight="1">
      <c r="A102" s="51" t="s">
        <v>96</v>
      </c>
      <c r="B102" s="44" t="s">
        <v>563</v>
      </c>
      <c r="C102" s="116"/>
      <c r="D102" s="74">
        <f t="shared" ref="D102:F102" si="25">D103</f>
        <v>755160</v>
      </c>
      <c r="E102" s="74">
        <f t="shared" si="25"/>
        <v>0</v>
      </c>
      <c r="F102" s="74">
        <f t="shared" si="25"/>
        <v>755160</v>
      </c>
    </row>
    <row r="103" spans="1:6" ht="19.5" customHeight="1">
      <c r="A103" s="26" t="s">
        <v>97</v>
      </c>
      <c r="B103" s="114" t="s">
        <v>564</v>
      </c>
      <c r="C103" s="116"/>
      <c r="D103" s="75">
        <f>D104+D105+D106</f>
        <v>755160</v>
      </c>
      <c r="E103" s="75">
        <f t="shared" ref="E103:F103" si="26">E104+E105+E106</f>
        <v>0</v>
      </c>
      <c r="F103" s="75">
        <f t="shared" si="26"/>
        <v>755160</v>
      </c>
    </row>
    <row r="104" spans="1:6" ht="54" customHeight="1">
      <c r="A104" s="26" t="s">
        <v>565</v>
      </c>
      <c r="B104" s="114" t="s">
        <v>566</v>
      </c>
      <c r="C104" s="116">
        <v>600</v>
      </c>
      <c r="D104" s="75">
        <v>26040</v>
      </c>
      <c r="E104" s="145"/>
      <c r="F104" s="75">
        <f>D104+E104</f>
        <v>26040</v>
      </c>
    </row>
    <row r="105" spans="1:6" ht="39.75" customHeight="1">
      <c r="A105" s="47" t="s">
        <v>146</v>
      </c>
      <c r="B105" s="114" t="s">
        <v>567</v>
      </c>
      <c r="C105" s="116">
        <v>200</v>
      </c>
      <c r="D105" s="75">
        <v>221276.29</v>
      </c>
      <c r="E105" s="145">
        <v>-63.71</v>
      </c>
      <c r="F105" s="75">
        <f>D105+E105</f>
        <v>221212.58000000002</v>
      </c>
    </row>
    <row r="106" spans="1:6" ht="39" customHeight="1">
      <c r="A106" s="47" t="s">
        <v>147</v>
      </c>
      <c r="B106" s="114" t="s">
        <v>567</v>
      </c>
      <c r="C106" s="116">
        <v>600</v>
      </c>
      <c r="D106" s="75">
        <v>507843.71</v>
      </c>
      <c r="E106" s="145">
        <v>63.71</v>
      </c>
      <c r="F106" s="75">
        <f>D106+E106</f>
        <v>507907.42000000004</v>
      </c>
    </row>
    <row r="107" spans="1:6" ht="18" customHeight="1">
      <c r="A107" s="48" t="s">
        <v>366</v>
      </c>
      <c r="B107" s="55" t="s">
        <v>568</v>
      </c>
      <c r="C107" s="112"/>
      <c r="D107" s="74">
        <f t="shared" ref="D107:F107" si="27">D108</f>
        <v>270000</v>
      </c>
      <c r="E107" s="74">
        <f t="shared" si="27"/>
        <v>0</v>
      </c>
      <c r="F107" s="74">
        <f t="shared" si="27"/>
        <v>270000</v>
      </c>
    </row>
    <row r="108" spans="1:6" ht="20.25" customHeight="1">
      <c r="A108" s="26" t="s">
        <v>86</v>
      </c>
      <c r="B108" s="111" t="s">
        <v>569</v>
      </c>
      <c r="C108" s="112"/>
      <c r="D108" s="75">
        <f>D109+D110+D111</f>
        <v>270000</v>
      </c>
      <c r="E108" s="75">
        <f t="shared" ref="E108:F108" si="28">E109+E110+E111</f>
        <v>0</v>
      </c>
      <c r="F108" s="75">
        <f t="shared" si="28"/>
        <v>270000</v>
      </c>
    </row>
    <row r="109" spans="1:6" ht="51">
      <c r="A109" s="26" t="s">
        <v>697</v>
      </c>
      <c r="B109" s="111" t="s">
        <v>631</v>
      </c>
      <c r="C109" s="116">
        <v>300</v>
      </c>
      <c r="D109" s="75">
        <v>16000</v>
      </c>
      <c r="E109" s="145"/>
      <c r="F109" s="75">
        <f>D109+E109</f>
        <v>16000</v>
      </c>
    </row>
    <row r="110" spans="1:6" ht="25.5">
      <c r="A110" s="26" t="s">
        <v>698</v>
      </c>
      <c r="B110" s="114" t="s">
        <v>632</v>
      </c>
      <c r="C110" s="116">
        <v>300</v>
      </c>
      <c r="D110" s="75">
        <v>90000</v>
      </c>
      <c r="E110" s="145"/>
      <c r="F110" s="75">
        <f t="shared" ref="F110:F111" si="29">D110+E110</f>
        <v>90000</v>
      </c>
    </row>
    <row r="111" spans="1:6" ht="25.5">
      <c r="A111" s="26" t="s">
        <v>699</v>
      </c>
      <c r="B111" s="114" t="s">
        <v>633</v>
      </c>
      <c r="C111" s="116">
        <v>300</v>
      </c>
      <c r="D111" s="75">
        <v>164000</v>
      </c>
      <c r="E111" s="145"/>
      <c r="F111" s="75">
        <f t="shared" si="29"/>
        <v>164000</v>
      </c>
    </row>
    <row r="112" spans="1:6" ht="39" customHeight="1">
      <c r="A112" s="48" t="s">
        <v>908</v>
      </c>
      <c r="B112" s="44" t="s">
        <v>570</v>
      </c>
      <c r="C112" s="116"/>
      <c r="D112" s="74">
        <f t="shared" ref="D112:F112" si="30">D113</f>
        <v>173793.5</v>
      </c>
      <c r="E112" s="74">
        <f t="shared" si="30"/>
        <v>0</v>
      </c>
      <c r="F112" s="74">
        <f t="shared" si="30"/>
        <v>173793.5</v>
      </c>
    </row>
    <row r="113" spans="1:6" ht="18" customHeight="1">
      <c r="A113" s="26" t="s">
        <v>86</v>
      </c>
      <c r="B113" s="134" t="s">
        <v>571</v>
      </c>
      <c r="C113" s="136"/>
      <c r="D113" s="75">
        <f>D115+D114+D116</f>
        <v>173793.5</v>
      </c>
      <c r="E113" s="75">
        <f t="shared" ref="E113:F113" si="31">E115+E114+E116</f>
        <v>0</v>
      </c>
      <c r="F113" s="75">
        <f t="shared" si="31"/>
        <v>173793.5</v>
      </c>
    </row>
    <row r="114" spans="1:6" ht="41.25" customHeight="1">
      <c r="A114" s="3" t="s">
        <v>760</v>
      </c>
      <c r="B114" s="132">
        <v>2190100430</v>
      </c>
      <c r="C114" s="132">
        <v>200</v>
      </c>
      <c r="D114" s="196">
        <v>56818.5</v>
      </c>
      <c r="E114" s="145"/>
      <c r="F114" s="196">
        <f>D114+E114</f>
        <v>56818.5</v>
      </c>
    </row>
    <row r="115" spans="1:6" ht="54" customHeight="1">
      <c r="A115" s="3" t="s">
        <v>700</v>
      </c>
      <c r="B115" s="132">
        <v>2190100440</v>
      </c>
      <c r="C115" s="132">
        <v>300</v>
      </c>
      <c r="D115" s="196">
        <v>6000</v>
      </c>
      <c r="E115" s="145"/>
      <c r="F115" s="196">
        <f>D115+E115</f>
        <v>6000</v>
      </c>
    </row>
    <row r="116" spans="1:6" ht="38.25">
      <c r="A116" s="26" t="s">
        <v>778</v>
      </c>
      <c r="B116" s="154" t="s">
        <v>779</v>
      </c>
      <c r="C116" s="155">
        <v>200</v>
      </c>
      <c r="D116" s="196">
        <v>110975</v>
      </c>
      <c r="E116" s="145"/>
      <c r="F116" s="196">
        <f>D116+E116</f>
        <v>110975</v>
      </c>
    </row>
    <row r="117" spans="1:6" ht="27.75" customHeight="1">
      <c r="A117" s="26" t="s">
        <v>572</v>
      </c>
      <c r="B117" s="44" t="s">
        <v>573</v>
      </c>
      <c r="C117" s="136"/>
      <c r="D117" s="74">
        <f>D118+D137+D145</f>
        <v>14182058</v>
      </c>
      <c r="E117" s="74">
        <f>E118+E137+E145</f>
        <v>0</v>
      </c>
      <c r="F117" s="74">
        <f>F118+F137+F145</f>
        <v>14182058</v>
      </c>
    </row>
    <row r="118" spans="1:6" ht="19.5" customHeight="1">
      <c r="A118" s="56" t="s">
        <v>574</v>
      </c>
      <c r="B118" s="111" t="s">
        <v>575</v>
      </c>
      <c r="C118" s="116"/>
      <c r="D118" s="75">
        <f>D119+D124+D126+D131</f>
        <v>11216577</v>
      </c>
      <c r="E118" s="75">
        <f t="shared" ref="E118:F118" si="32">E119+E124+E126+E131</f>
        <v>0</v>
      </c>
      <c r="F118" s="75">
        <f t="shared" si="32"/>
        <v>11216577</v>
      </c>
    </row>
    <row r="119" spans="1:6" ht="18" customHeight="1">
      <c r="A119" s="26" t="s">
        <v>101</v>
      </c>
      <c r="B119" s="111" t="s">
        <v>576</v>
      </c>
      <c r="C119" s="116"/>
      <c r="D119" s="75">
        <f>D120+D121+D122+D123</f>
        <v>4923328.2</v>
      </c>
      <c r="E119" s="75">
        <f t="shared" ref="E119:F119" si="33">E120+E121+E122+E123</f>
        <v>0</v>
      </c>
      <c r="F119" s="75">
        <f t="shared" si="33"/>
        <v>4923328.2</v>
      </c>
    </row>
    <row r="120" spans="1:6" ht="65.25" customHeight="1">
      <c r="A120" s="26" t="s">
        <v>99</v>
      </c>
      <c r="B120" s="111" t="s">
        <v>577</v>
      </c>
      <c r="C120" s="116">
        <v>100</v>
      </c>
      <c r="D120" s="75">
        <v>2042664</v>
      </c>
      <c r="E120" s="145"/>
      <c r="F120" s="75">
        <f>D120+E120</f>
        <v>2042664</v>
      </c>
    </row>
    <row r="121" spans="1:6" ht="42" customHeight="1">
      <c r="A121" s="26" t="s">
        <v>133</v>
      </c>
      <c r="B121" s="111" t="s">
        <v>577</v>
      </c>
      <c r="C121" s="116">
        <v>200</v>
      </c>
      <c r="D121" s="75">
        <v>2612164.2000000002</v>
      </c>
      <c r="E121" s="145"/>
      <c r="F121" s="75">
        <f t="shared" ref="F121:F136" si="34">D121+E121</f>
        <v>2612164.2000000002</v>
      </c>
    </row>
    <row r="122" spans="1:6" ht="28.5" customHeight="1">
      <c r="A122" s="26" t="s">
        <v>100</v>
      </c>
      <c r="B122" s="111" t="s">
        <v>577</v>
      </c>
      <c r="C122" s="116">
        <v>800</v>
      </c>
      <c r="D122" s="75">
        <v>39000</v>
      </c>
      <c r="E122" s="145"/>
      <c r="F122" s="75">
        <f t="shared" si="34"/>
        <v>39000</v>
      </c>
    </row>
    <row r="123" spans="1:6" ht="30" customHeight="1">
      <c r="A123" s="57" t="s">
        <v>134</v>
      </c>
      <c r="B123" s="114" t="s">
        <v>578</v>
      </c>
      <c r="C123" s="116">
        <v>200</v>
      </c>
      <c r="D123" s="75">
        <v>229500</v>
      </c>
      <c r="E123" s="145"/>
      <c r="F123" s="75">
        <f t="shared" si="34"/>
        <v>229500</v>
      </c>
    </row>
    <row r="124" spans="1:6" ht="27" customHeight="1">
      <c r="A124" s="26" t="s">
        <v>102</v>
      </c>
      <c r="B124" s="111" t="s">
        <v>579</v>
      </c>
      <c r="C124" s="116"/>
      <c r="D124" s="75">
        <f>D125</f>
        <v>439297.8</v>
      </c>
      <c r="E124" s="75">
        <f t="shared" ref="E124:F124" si="35">E125</f>
        <v>0</v>
      </c>
      <c r="F124" s="75">
        <f t="shared" si="35"/>
        <v>439297.8</v>
      </c>
    </row>
    <row r="125" spans="1:6" ht="37.5" customHeight="1">
      <c r="A125" s="26" t="s">
        <v>135</v>
      </c>
      <c r="B125" s="111" t="s">
        <v>580</v>
      </c>
      <c r="C125" s="116">
        <v>200</v>
      </c>
      <c r="D125" s="75">
        <v>439297.8</v>
      </c>
      <c r="E125" s="145"/>
      <c r="F125" s="75">
        <f t="shared" si="34"/>
        <v>439297.8</v>
      </c>
    </row>
    <row r="126" spans="1:6" ht="25.5" customHeight="1">
      <c r="A126" s="26" t="s">
        <v>103</v>
      </c>
      <c r="B126" s="111" t="s">
        <v>581</v>
      </c>
      <c r="C126" s="116"/>
      <c r="D126" s="75">
        <f>D127+D128+D129+D130</f>
        <v>3069433</v>
      </c>
      <c r="E126" s="75">
        <f t="shared" ref="E126:F126" si="36">E127+E128+E129+E130</f>
        <v>0</v>
      </c>
      <c r="F126" s="75">
        <f t="shared" si="36"/>
        <v>3069433</v>
      </c>
    </row>
    <row r="127" spans="1:6" ht="75" customHeight="1">
      <c r="A127" s="39" t="s">
        <v>582</v>
      </c>
      <c r="B127" s="111" t="s">
        <v>583</v>
      </c>
      <c r="C127" s="116">
        <v>100</v>
      </c>
      <c r="D127" s="75">
        <v>2315044</v>
      </c>
      <c r="E127" s="145"/>
      <c r="F127" s="75">
        <f t="shared" si="34"/>
        <v>2315044</v>
      </c>
    </row>
    <row r="128" spans="1:6" ht="66.75" customHeight="1">
      <c r="A128" s="26" t="s">
        <v>282</v>
      </c>
      <c r="B128" s="114" t="s">
        <v>584</v>
      </c>
      <c r="C128" s="116">
        <v>100</v>
      </c>
      <c r="D128" s="75">
        <v>244943</v>
      </c>
      <c r="E128" s="145"/>
      <c r="F128" s="75">
        <f t="shared" si="34"/>
        <v>244943</v>
      </c>
    </row>
    <row r="129" spans="1:6" ht="51">
      <c r="A129" s="45" t="s">
        <v>358</v>
      </c>
      <c r="B129" s="142" t="s">
        <v>725</v>
      </c>
      <c r="C129" s="143">
        <v>100</v>
      </c>
      <c r="D129" s="75">
        <v>242764</v>
      </c>
      <c r="E129" s="145"/>
      <c r="F129" s="75">
        <f t="shared" si="34"/>
        <v>242764</v>
      </c>
    </row>
    <row r="130" spans="1:6" ht="51">
      <c r="A130" s="45" t="s">
        <v>359</v>
      </c>
      <c r="B130" s="142" t="s">
        <v>726</v>
      </c>
      <c r="C130" s="143">
        <v>100</v>
      </c>
      <c r="D130" s="75">
        <v>266682</v>
      </c>
      <c r="E130" s="145"/>
      <c r="F130" s="75">
        <f t="shared" si="34"/>
        <v>266682</v>
      </c>
    </row>
    <row r="131" spans="1:6" ht="21" customHeight="1">
      <c r="A131" s="26" t="s">
        <v>152</v>
      </c>
      <c r="B131" s="111" t="s">
        <v>585</v>
      </c>
      <c r="C131" s="116"/>
      <c r="D131" s="75">
        <f>D132+D133+D135+D134+D136</f>
        <v>2784518</v>
      </c>
      <c r="E131" s="75">
        <f>E132+E133+E135+E134+E136</f>
        <v>0</v>
      </c>
      <c r="F131" s="75">
        <f t="shared" ref="F131" si="37">F132+F133+F135+F134+F136</f>
        <v>2784518</v>
      </c>
    </row>
    <row r="132" spans="1:6" ht="67.5" customHeight="1">
      <c r="A132" s="26" t="s">
        <v>280</v>
      </c>
      <c r="B132" s="111" t="s">
        <v>634</v>
      </c>
      <c r="C132" s="116">
        <v>100</v>
      </c>
      <c r="D132" s="75">
        <v>1791118.71</v>
      </c>
      <c r="E132" s="145"/>
      <c r="F132" s="75">
        <f t="shared" si="34"/>
        <v>1791118.71</v>
      </c>
    </row>
    <row r="133" spans="1:6" ht="51.75" customHeight="1">
      <c r="A133" s="26" t="s">
        <v>281</v>
      </c>
      <c r="B133" s="111" t="s">
        <v>634</v>
      </c>
      <c r="C133" s="116">
        <v>200</v>
      </c>
      <c r="D133" s="75">
        <v>611649.87</v>
      </c>
      <c r="E133" s="145"/>
      <c r="F133" s="75">
        <f t="shared" si="34"/>
        <v>611649.87</v>
      </c>
    </row>
    <row r="134" spans="1:6" ht="40.5" customHeight="1">
      <c r="A134" s="26" t="s">
        <v>854</v>
      </c>
      <c r="B134" s="146" t="s">
        <v>836</v>
      </c>
      <c r="C134" s="189">
        <v>200</v>
      </c>
      <c r="D134" s="75">
        <v>108613.13</v>
      </c>
      <c r="E134" s="145"/>
      <c r="F134" s="75">
        <f t="shared" si="34"/>
        <v>108613.13</v>
      </c>
    </row>
    <row r="135" spans="1:6" ht="53.25" customHeight="1">
      <c r="A135" s="26" t="s">
        <v>792</v>
      </c>
      <c r="B135" s="156" t="s">
        <v>793</v>
      </c>
      <c r="C135" s="157">
        <v>500</v>
      </c>
      <c r="D135" s="75">
        <v>238407</v>
      </c>
      <c r="E135" s="145"/>
      <c r="F135" s="75">
        <f t="shared" si="34"/>
        <v>238407</v>
      </c>
    </row>
    <row r="136" spans="1:6" ht="53.25" customHeight="1">
      <c r="A136" s="26" t="s">
        <v>888</v>
      </c>
      <c r="B136" s="146" t="s">
        <v>886</v>
      </c>
      <c r="C136" s="228">
        <v>200</v>
      </c>
      <c r="D136" s="75">
        <v>34729.29</v>
      </c>
      <c r="E136" s="145"/>
      <c r="F136" s="75">
        <f t="shared" si="34"/>
        <v>34729.29</v>
      </c>
    </row>
    <row r="137" spans="1:6" ht="27" customHeight="1">
      <c r="A137" s="51" t="s">
        <v>104</v>
      </c>
      <c r="B137" s="55" t="s">
        <v>586</v>
      </c>
      <c r="C137" s="116"/>
      <c r="D137" s="74">
        <f t="shared" ref="D137:F137" si="38">D138</f>
        <v>2217631</v>
      </c>
      <c r="E137" s="74">
        <f t="shared" si="38"/>
        <v>0</v>
      </c>
      <c r="F137" s="74">
        <f t="shared" si="38"/>
        <v>2217631</v>
      </c>
    </row>
    <row r="138" spans="1:6" ht="18.75" customHeight="1">
      <c r="A138" s="26" t="s">
        <v>93</v>
      </c>
      <c r="B138" s="146" t="s">
        <v>587</v>
      </c>
      <c r="C138" s="116"/>
      <c r="D138" s="75">
        <f>D139+D140+D141+D142+D143+D144</f>
        <v>2217631</v>
      </c>
      <c r="E138" s="75">
        <f t="shared" ref="E138:F138" si="39">E139+E140+E141+E142+E143+E144</f>
        <v>0</v>
      </c>
      <c r="F138" s="75">
        <f t="shared" si="39"/>
        <v>2217631</v>
      </c>
    </row>
    <row r="139" spans="1:6" ht="65.25" customHeight="1">
      <c r="A139" s="26" t="s">
        <v>105</v>
      </c>
      <c r="B139" s="111" t="s">
        <v>588</v>
      </c>
      <c r="C139" s="116">
        <v>100</v>
      </c>
      <c r="D139" s="75">
        <v>1350731.67</v>
      </c>
      <c r="E139" s="145"/>
      <c r="F139" s="75">
        <f>D139+E139</f>
        <v>1350731.67</v>
      </c>
    </row>
    <row r="140" spans="1:6" ht="42" customHeight="1">
      <c r="A140" s="26" t="s">
        <v>136</v>
      </c>
      <c r="B140" s="111" t="s">
        <v>588</v>
      </c>
      <c r="C140" s="116">
        <v>200</v>
      </c>
      <c r="D140" s="75">
        <v>78739</v>
      </c>
      <c r="E140" s="145"/>
      <c r="F140" s="75">
        <f>D140+E140</f>
        <v>78739</v>
      </c>
    </row>
    <row r="141" spans="1:6" ht="89.25">
      <c r="A141" s="39" t="s">
        <v>727</v>
      </c>
      <c r="B141" s="42" t="s">
        <v>728</v>
      </c>
      <c r="C141" s="143">
        <v>100</v>
      </c>
      <c r="D141" s="75">
        <v>50868.33</v>
      </c>
      <c r="E141" s="145"/>
      <c r="F141" s="75">
        <f>D141+E141</f>
        <v>50868.33</v>
      </c>
    </row>
    <row r="142" spans="1:6" ht="89.25">
      <c r="A142" s="39" t="s">
        <v>729</v>
      </c>
      <c r="B142" s="142" t="s">
        <v>730</v>
      </c>
      <c r="C142" s="143">
        <v>100</v>
      </c>
      <c r="D142" s="75">
        <v>457815</v>
      </c>
      <c r="E142" s="145"/>
      <c r="F142" s="75">
        <f>D142+E142</f>
        <v>457815</v>
      </c>
    </row>
    <row r="143" spans="1:6" ht="51">
      <c r="A143" s="45" t="s">
        <v>358</v>
      </c>
      <c r="B143" s="142" t="s">
        <v>731</v>
      </c>
      <c r="C143" s="143">
        <v>100</v>
      </c>
      <c r="D143" s="75">
        <v>155685</v>
      </c>
      <c r="E143" s="145"/>
      <c r="F143" s="75">
        <f t="shared" ref="F143:F144" si="40">D143+E143</f>
        <v>155685</v>
      </c>
    </row>
    <row r="144" spans="1:6" ht="51">
      <c r="A144" s="45" t="s">
        <v>359</v>
      </c>
      <c r="B144" s="142" t="s">
        <v>732</v>
      </c>
      <c r="C144" s="143">
        <v>100</v>
      </c>
      <c r="D144" s="75">
        <v>123792</v>
      </c>
      <c r="E144" s="145"/>
      <c r="F144" s="75">
        <f t="shared" si="40"/>
        <v>123792</v>
      </c>
    </row>
    <row r="145" spans="1:6" ht="24.75" customHeight="1">
      <c r="A145" s="43" t="s">
        <v>589</v>
      </c>
      <c r="B145" s="49">
        <v>2240000000</v>
      </c>
      <c r="C145" s="112"/>
      <c r="D145" s="74">
        <f t="shared" ref="D145:F146" si="41">D146</f>
        <v>747850</v>
      </c>
      <c r="E145" s="74">
        <f t="shared" si="41"/>
        <v>0</v>
      </c>
      <c r="F145" s="74">
        <f t="shared" si="41"/>
        <v>747850</v>
      </c>
    </row>
    <row r="146" spans="1:6" ht="23.25" customHeight="1">
      <c r="A146" s="39" t="s">
        <v>590</v>
      </c>
      <c r="B146" s="25">
        <v>2240100000</v>
      </c>
      <c r="C146" s="116"/>
      <c r="D146" s="75">
        <f>D147</f>
        <v>747850</v>
      </c>
      <c r="E146" s="75">
        <f t="shared" si="41"/>
        <v>0</v>
      </c>
      <c r="F146" s="75">
        <f t="shared" si="41"/>
        <v>747850</v>
      </c>
    </row>
    <row r="147" spans="1:6" ht="24" customHeight="1">
      <c r="A147" s="39" t="s">
        <v>591</v>
      </c>
      <c r="B147" s="25">
        <v>2240100230</v>
      </c>
      <c r="C147" s="116">
        <v>200</v>
      </c>
      <c r="D147" s="75">
        <v>747850</v>
      </c>
      <c r="E147" s="145"/>
      <c r="F147" s="75">
        <f>D147+E147</f>
        <v>747850</v>
      </c>
    </row>
    <row r="148" spans="1:6" ht="29.25" customHeight="1">
      <c r="A148" s="48" t="s">
        <v>12</v>
      </c>
      <c r="B148" s="44" t="s">
        <v>411</v>
      </c>
      <c r="C148" s="116"/>
      <c r="D148" s="74">
        <f>D149+D154</f>
        <v>530000</v>
      </c>
      <c r="E148" s="74">
        <f t="shared" ref="E148:F148" si="42">E149+E154</f>
        <v>0</v>
      </c>
      <c r="F148" s="74">
        <f t="shared" si="42"/>
        <v>530000</v>
      </c>
    </row>
    <row r="149" spans="1:6" ht="40.5" customHeight="1">
      <c r="A149" s="56" t="s">
        <v>592</v>
      </c>
      <c r="B149" s="111" t="s">
        <v>412</v>
      </c>
      <c r="C149" s="58"/>
      <c r="D149" s="75">
        <f t="shared" ref="D149:F149" si="43">D150</f>
        <v>330000</v>
      </c>
      <c r="E149" s="75">
        <f t="shared" si="43"/>
        <v>0</v>
      </c>
      <c r="F149" s="75">
        <f t="shared" si="43"/>
        <v>330000</v>
      </c>
    </row>
    <row r="150" spans="1:6" ht="28.5" customHeight="1">
      <c r="A150" s="26" t="s">
        <v>106</v>
      </c>
      <c r="B150" s="111" t="s">
        <v>413</v>
      </c>
      <c r="C150" s="58"/>
      <c r="D150" s="75">
        <f>D152+D151+D153</f>
        <v>330000</v>
      </c>
      <c r="E150" s="75">
        <f t="shared" ref="E150:F150" si="44">E152+E151+E153</f>
        <v>0</v>
      </c>
      <c r="F150" s="75">
        <f t="shared" si="44"/>
        <v>330000</v>
      </c>
    </row>
    <row r="151" spans="1:6" ht="54" customHeight="1">
      <c r="A151" s="26" t="s">
        <v>812</v>
      </c>
      <c r="B151" s="146" t="s">
        <v>414</v>
      </c>
      <c r="C151" s="173">
        <v>100</v>
      </c>
      <c r="D151" s="75">
        <v>12500</v>
      </c>
      <c r="E151" s="145"/>
      <c r="F151" s="75">
        <f>D151+E151</f>
        <v>12500</v>
      </c>
    </row>
    <row r="152" spans="1:6" ht="39.75" customHeight="1">
      <c r="A152" s="26" t="s">
        <v>593</v>
      </c>
      <c r="B152" s="146" t="s">
        <v>414</v>
      </c>
      <c r="C152" s="116">
        <v>200</v>
      </c>
      <c r="D152" s="75">
        <v>297000</v>
      </c>
      <c r="E152" s="145"/>
      <c r="F152" s="75">
        <f>D152+E152</f>
        <v>297000</v>
      </c>
    </row>
    <row r="153" spans="1:6" ht="39" customHeight="1">
      <c r="A153" s="26" t="s">
        <v>932</v>
      </c>
      <c r="B153" s="146" t="s">
        <v>414</v>
      </c>
      <c r="C153" s="263">
        <v>600</v>
      </c>
      <c r="D153" s="145">
        <v>20500</v>
      </c>
      <c r="E153" s="145"/>
      <c r="F153" s="75">
        <f>D153+E153</f>
        <v>20500</v>
      </c>
    </row>
    <row r="154" spans="1:6" ht="20.25" customHeight="1">
      <c r="A154" s="26" t="s">
        <v>360</v>
      </c>
      <c r="B154" s="111" t="s">
        <v>415</v>
      </c>
      <c r="C154" s="116"/>
      <c r="D154" s="75">
        <f t="shared" ref="D154:F154" si="45">D155</f>
        <v>200000</v>
      </c>
      <c r="E154" s="75">
        <f t="shared" si="45"/>
        <v>0</v>
      </c>
      <c r="F154" s="75">
        <f t="shared" si="45"/>
        <v>200000</v>
      </c>
    </row>
    <row r="155" spans="1:6" ht="19.5" customHeight="1">
      <c r="A155" s="26" t="s">
        <v>361</v>
      </c>
      <c r="B155" s="111" t="s">
        <v>416</v>
      </c>
      <c r="C155" s="116"/>
      <c r="D155" s="75">
        <f>D156+D157</f>
        <v>200000</v>
      </c>
      <c r="E155" s="75">
        <f t="shared" ref="E155:F155" si="46">E156+E157</f>
        <v>0</v>
      </c>
      <c r="F155" s="75">
        <f t="shared" si="46"/>
        <v>200000</v>
      </c>
    </row>
    <row r="156" spans="1:6" ht="54" customHeight="1">
      <c r="A156" s="26" t="s">
        <v>368</v>
      </c>
      <c r="B156" s="146" t="s">
        <v>635</v>
      </c>
      <c r="C156" s="116">
        <v>100</v>
      </c>
      <c r="D156" s="75">
        <v>107897.59</v>
      </c>
      <c r="E156" s="145"/>
      <c r="F156" s="75">
        <f>D156+E156</f>
        <v>107897.59</v>
      </c>
    </row>
    <row r="157" spans="1:6" ht="30.75" customHeight="1">
      <c r="A157" s="26" t="s">
        <v>933</v>
      </c>
      <c r="B157" s="146" t="s">
        <v>635</v>
      </c>
      <c r="C157" s="263">
        <v>600</v>
      </c>
      <c r="D157" s="145">
        <v>92102.41</v>
      </c>
      <c r="E157" s="145"/>
      <c r="F157" s="75">
        <f>D157+E157</f>
        <v>92102.41</v>
      </c>
    </row>
    <row r="158" spans="1:6" ht="28.5" customHeight="1">
      <c r="A158" s="48" t="s">
        <v>426</v>
      </c>
      <c r="B158" s="55" t="s">
        <v>417</v>
      </c>
      <c r="C158" s="112"/>
      <c r="D158" s="74">
        <f>D159</f>
        <v>430000</v>
      </c>
      <c r="E158" s="74">
        <f t="shared" ref="E158:F159" si="47">E159</f>
        <v>0</v>
      </c>
      <c r="F158" s="74">
        <f t="shared" si="47"/>
        <v>430000</v>
      </c>
    </row>
    <row r="159" spans="1:6" ht="26.25" customHeight="1">
      <c r="A159" s="56" t="s">
        <v>427</v>
      </c>
      <c r="B159" s="111" t="s">
        <v>418</v>
      </c>
      <c r="C159" s="116"/>
      <c r="D159" s="75">
        <f>D160</f>
        <v>430000</v>
      </c>
      <c r="E159" s="75">
        <f t="shared" si="47"/>
        <v>0</v>
      </c>
      <c r="F159" s="75">
        <f t="shared" si="47"/>
        <v>430000</v>
      </c>
    </row>
    <row r="160" spans="1:6" ht="27" customHeight="1">
      <c r="A160" s="26" t="s">
        <v>428</v>
      </c>
      <c r="B160" s="111" t="s">
        <v>419</v>
      </c>
      <c r="C160" s="116"/>
      <c r="D160" s="75">
        <f>D161+D162+D163</f>
        <v>430000</v>
      </c>
      <c r="E160" s="75">
        <f t="shared" ref="E160:F160" si="48">E161+E162+E163</f>
        <v>0</v>
      </c>
      <c r="F160" s="75">
        <f t="shared" si="48"/>
        <v>430000</v>
      </c>
    </row>
    <row r="161" spans="1:6" ht="66.75" customHeight="1">
      <c r="A161" s="37" t="s">
        <v>765</v>
      </c>
      <c r="B161" s="111" t="s">
        <v>636</v>
      </c>
      <c r="C161" s="116">
        <v>800</v>
      </c>
      <c r="D161" s="75">
        <v>200000</v>
      </c>
      <c r="E161" s="145"/>
      <c r="F161" s="75">
        <v>200000</v>
      </c>
    </row>
    <row r="162" spans="1:6" ht="76.5">
      <c r="A162" s="26" t="s">
        <v>764</v>
      </c>
      <c r="B162" s="146" t="s">
        <v>637</v>
      </c>
      <c r="C162" s="116">
        <v>800</v>
      </c>
      <c r="D162" s="75">
        <v>200000</v>
      </c>
      <c r="E162" s="145"/>
      <c r="F162" s="75">
        <v>200000</v>
      </c>
    </row>
    <row r="163" spans="1:6" ht="51">
      <c r="A163" s="39" t="s">
        <v>766</v>
      </c>
      <c r="B163" s="146" t="s">
        <v>706</v>
      </c>
      <c r="C163" s="116">
        <v>800</v>
      </c>
      <c r="D163" s="75">
        <v>30000</v>
      </c>
      <c r="E163" s="145"/>
      <c r="F163" s="75">
        <v>30000</v>
      </c>
    </row>
    <row r="164" spans="1:6" ht="26.25" customHeight="1">
      <c r="A164" s="48" t="s">
        <v>517</v>
      </c>
      <c r="B164" s="55" t="s">
        <v>430</v>
      </c>
      <c r="C164" s="112"/>
      <c r="D164" s="74">
        <f>D165+D168</f>
        <v>340000</v>
      </c>
      <c r="E164" s="74">
        <f t="shared" ref="E164:F164" si="49">E165+E168</f>
        <v>0</v>
      </c>
      <c r="F164" s="74">
        <f t="shared" si="49"/>
        <v>340000</v>
      </c>
    </row>
    <row r="165" spans="1:6" ht="28.5" customHeight="1">
      <c r="A165" s="56" t="s">
        <v>629</v>
      </c>
      <c r="B165" s="111" t="s">
        <v>518</v>
      </c>
      <c r="C165" s="116"/>
      <c r="D165" s="75">
        <f>D166</f>
        <v>190000</v>
      </c>
      <c r="E165" s="75">
        <f t="shared" ref="E165:F166" si="50">E166</f>
        <v>0</v>
      </c>
      <c r="F165" s="75">
        <f t="shared" si="50"/>
        <v>190000</v>
      </c>
    </row>
    <row r="166" spans="1:6" ht="14.25" customHeight="1">
      <c r="A166" s="26" t="s">
        <v>98</v>
      </c>
      <c r="B166" s="111" t="s">
        <v>519</v>
      </c>
      <c r="C166" s="116"/>
      <c r="D166" s="75">
        <f>D167</f>
        <v>190000</v>
      </c>
      <c r="E166" s="75">
        <f t="shared" si="50"/>
        <v>0</v>
      </c>
      <c r="F166" s="75">
        <f t="shared" si="50"/>
        <v>190000</v>
      </c>
    </row>
    <row r="167" spans="1:6" ht="39" customHeight="1">
      <c r="A167" s="26" t="s">
        <v>520</v>
      </c>
      <c r="B167" s="111" t="s">
        <v>639</v>
      </c>
      <c r="C167" s="116">
        <v>200</v>
      </c>
      <c r="D167" s="75">
        <v>190000</v>
      </c>
      <c r="E167" s="145"/>
      <c r="F167" s="75">
        <v>190000</v>
      </c>
    </row>
    <row r="168" spans="1:6" ht="27.75" customHeight="1">
      <c r="A168" s="26" t="s">
        <v>521</v>
      </c>
      <c r="B168" s="111" t="s">
        <v>594</v>
      </c>
      <c r="C168" s="116"/>
      <c r="D168" s="75">
        <f>D169</f>
        <v>150000</v>
      </c>
      <c r="E168" s="75">
        <f t="shared" ref="E168:F168" si="51">E169</f>
        <v>0</v>
      </c>
      <c r="F168" s="75">
        <f t="shared" si="51"/>
        <v>150000</v>
      </c>
    </row>
    <row r="169" spans="1:6" ht="27.75" customHeight="1">
      <c r="A169" s="26" t="s">
        <v>623</v>
      </c>
      <c r="B169" s="111" t="s">
        <v>595</v>
      </c>
      <c r="C169" s="116"/>
      <c r="D169" s="75">
        <f>D170+D172+D173+D171</f>
        <v>150000</v>
      </c>
      <c r="E169" s="75">
        <f t="shared" ref="E169:F169" si="52">E170+E172+E173+E171</f>
        <v>0</v>
      </c>
      <c r="F169" s="75">
        <f t="shared" si="52"/>
        <v>150000</v>
      </c>
    </row>
    <row r="170" spans="1:6" ht="39.75" customHeight="1">
      <c r="A170" s="26" t="s">
        <v>283</v>
      </c>
      <c r="B170" s="146" t="s">
        <v>596</v>
      </c>
      <c r="C170" s="116">
        <v>200</v>
      </c>
      <c r="D170" s="75">
        <v>10000</v>
      </c>
      <c r="E170" s="145"/>
      <c r="F170" s="75">
        <v>10000</v>
      </c>
    </row>
    <row r="171" spans="1:6" ht="38.25">
      <c r="A171" s="26" t="s">
        <v>809</v>
      </c>
      <c r="B171" s="146" t="s">
        <v>596</v>
      </c>
      <c r="C171" s="173">
        <v>600</v>
      </c>
      <c r="D171" s="75">
        <v>40000</v>
      </c>
      <c r="E171" s="145"/>
      <c r="F171" s="75">
        <v>40000</v>
      </c>
    </row>
    <row r="172" spans="1:6" ht="37.5" customHeight="1">
      <c r="A172" s="39" t="s">
        <v>630</v>
      </c>
      <c r="B172" s="114" t="s">
        <v>597</v>
      </c>
      <c r="C172" s="116">
        <v>200</v>
      </c>
      <c r="D172" s="75">
        <v>100000</v>
      </c>
      <c r="E172" s="145"/>
      <c r="F172" s="75">
        <v>100000</v>
      </c>
    </row>
    <row r="173" spans="1:6" ht="36.75" customHeight="1">
      <c r="A173" s="39" t="s">
        <v>598</v>
      </c>
      <c r="B173" s="114" t="s">
        <v>599</v>
      </c>
      <c r="C173" s="116">
        <v>200</v>
      </c>
      <c r="D173" s="75">
        <v>0</v>
      </c>
      <c r="E173" s="145"/>
      <c r="F173" s="75">
        <v>0</v>
      </c>
    </row>
    <row r="174" spans="1:6" ht="28.5" customHeight="1">
      <c r="A174" s="48" t="s">
        <v>600</v>
      </c>
      <c r="B174" s="55" t="s">
        <v>421</v>
      </c>
      <c r="C174" s="112"/>
      <c r="D174" s="74">
        <f>D175+D178</f>
        <v>2204500.4</v>
      </c>
      <c r="E174" s="74">
        <f>E175+E178</f>
        <v>0</v>
      </c>
      <c r="F174" s="74">
        <f>F175+F178</f>
        <v>2204500.4</v>
      </c>
    </row>
    <row r="175" spans="1:6" ht="28.5" customHeight="1">
      <c r="A175" s="26" t="s">
        <v>826</v>
      </c>
      <c r="B175" s="111" t="s">
        <v>422</v>
      </c>
      <c r="C175" s="116"/>
      <c r="D175" s="75">
        <f t="shared" ref="D175:F176" si="53">D176</f>
        <v>80000</v>
      </c>
      <c r="E175" s="75">
        <f t="shared" si="53"/>
        <v>0</v>
      </c>
      <c r="F175" s="75">
        <f t="shared" si="53"/>
        <v>80000</v>
      </c>
    </row>
    <row r="176" spans="1:6" ht="29.25" customHeight="1">
      <c r="A176" s="26" t="s">
        <v>664</v>
      </c>
      <c r="B176" s="111" t="s">
        <v>423</v>
      </c>
      <c r="C176" s="116"/>
      <c r="D176" s="75">
        <f t="shared" si="53"/>
        <v>80000</v>
      </c>
      <c r="E176" s="75">
        <f t="shared" si="53"/>
        <v>0</v>
      </c>
      <c r="F176" s="75">
        <f t="shared" si="53"/>
        <v>80000</v>
      </c>
    </row>
    <row r="177" spans="1:6" ht="39.75" customHeight="1">
      <c r="A177" s="123" t="s">
        <v>438</v>
      </c>
      <c r="B177" s="114" t="s">
        <v>640</v>
      </c>
      <c r="C177" s="116">
        <v>200</v>
      </c>
      <c r="D177" s="75">
        <v>80000</v>
      </c>
      <c r="E177" s="145"/>
      <c r="F177" s="75">
        <v>80000</v>
      </c>
    </row>
    <row r="178" spans="1:6" ht="28.5" customHeight="1">
      <c r="A178" s="56" t="s">
        <v>420</v>
      </c>
      <c r="B178" s="114" t="s">
        <v>424</v>
      </c>
      <c r="C178" s="116"/>
      <c r="D178" s="75">
        <f t="shared" ref="D178:F179" si="54">D179</f>
        <v>2124500.4</v>
      </c>
      <c r="E178" s="75">
        <f t="shared" si="54"/>
        <v>0</v>
      </c>
      <c r="F178" s="75">
        <f t="shared" si="54"/>
        <v>2124500.4</v>
      </c>
    </row>
    <row r="179" spans="1:6" ht="38.25" customHeight="1">
      <c r="A179" s="26" t="s">
        <v>665</v>
      </c>
      <c r="B179" s="114" t="s">
        <v>425</v>
      </c>
      <c r="C179" s="116"/>
      <c r="D179" s="75">
        <f>D180</f>
        <v>2124500.4</v>
      </c>
      <c r="E179" s="75">
        <f>E180</f>
        <v>0</v>
      </c>
      <c r="F179" s="75">
        <f t="shared" si="54"/>
        <v>2124500.4</v>
      </c>
    </row>
    <row r="180" spans="1:6" ht="36.75" customHeight="1">
      <c r="A180" s="39" t="s">
        <v>372</v>
      </c>
      <c r="B180" s="63" t="s">
        <v>601</v>
      </c>
      <c r="C180" s="40">
        <v>400</v>
      </c>
      <c r="D180" s="75">
        <v>2124500.4</v>
      </c>
      <c r="E180" s="145"/>
      <c r="F180" s="75">
        <v>2124500.4</v>
      </c>
    </row>
    <row r="181" spans="1:6" ht="24" customHeight="1">
      <c r="A181" s="60" t="s">
        <v>431</v>
      </c>
      <c r="B181" s="44" t="s">
        <v>432</v>
      </c>
      <c r="C181" s="112"/>
      <c r="D181" s="74">
        <f>D182+D186+D191+D194</f>
        <v>34013229.409999996</v>
      </c>
      <c r="E181" s="74">
        <f t="shared" ref="E181:F181" si="55">E182+E186+E191+E194</f>
        <v>0</v>
      </c>
      <c r="F181" s="74">
        <f t="shared" si="55"/>
        <v>34013229.409999996</v>
      </c>
    </row>
    <row r="182" spans="1:6" ht="41.25" customHeight="1">
      <c r="A182" s="39" t="s">
        <v>156</v>
      </c>
      <c r="B182" s="114" t="s">
        <v>433</v>
      </c>
      <c r="C182" s="116"/>
      <c r="D182" s="75">
        <f>D183</f>
        <v>7014503.4500000002</v>
      </c>
      <c r="E182" s="75">
        <f>E183</f>
        <v>0</v>
      </c>
      <c r="F182" s="75">
        <f>F183</f>
        <v>7014503.4500000002</v>
      </c>
    </row>
    <row r="183" spans="1:6" ht="27" customHeight="1">
      <c r="A183" s="26" t="s">
        <v>157</v>
      </c>
      <c r="B183" s="114" t="s">
        <v>434</v>
      </c>
      <c r="C183" s="116"/>
      <c r="D183" s="75">
        <f>D184+D185</f>
        <v>7014503.4500000002</v>
      </c>
      <c r="E183" s="75">
        <f>E184+E185</f>
        <v>0</v>
      </c>
      <c r="F183" s="75">
        <f>F184+F185</f>
        <v>7014503.4500000002</v>
      </c>
    </row>
    <row r="184" spans="1:6" ht="51.75" customHeight="1">
      <c r="A184" s="24" t="s">
        <v>435</v>
      </c>
      <c r="B184" s="114" t="s">
        <v>602</v>
      </c>
      <c r="C184" s="116">
        <v>200</v>
      </c>
      <c r="D184" s="75">
        <v>1305115.45</v>
      </c>
      <c r="E184" s="145"/>
      <c r="F184" s="75">
        <f>D184+E184</f>
        <v>1305115.45</v>
      </c>
    </row>
    <row r="185" spans="1:6" ht="39.75" customHeight="1">
      <c r="A185" s="24" t="s">
        <v>794</v>
      </c>
      <c r="B185" s="25">
        <v>2710108010</v>
      </c>
      <c r="C185" s="157">
        <v>500</v>
      </c>
      <c r="D185" s="75">
        <v>5709388</v>
      </c>
      <c r="E185" s="145"/>
      <c r="F185" s="75">
        <f>D185+E185</f>
        <v>5709388</v>
      </c>
    </row>
    <row r="186" spans="1:6" ht="37.5" customHeight="1">
      <c r="A186" s="24" t="s">
        <v>158</v>
      </c>
      <c r="B186" s="114" t="s">
        <v>436</v>
      </c>
      <c r="C186" s="116"/>
      <c r="D186" s="75">
        <f>D187</f>
        <v>26463725.960000001</v>
      </c>
      <c r="E186" s="75">
        <f>E187</f>
        <v>0</v>
      </c>
      <c r="F186" s="75">
        <f>F187</f>
        <v>26463725.960000001</v>
      </c>
    </row>
    <row r="187" spans="1:6" ht="28.5" customHeight="1">
      <c r="A187" s="26" t="s">
        <v>159</v>
      </c>
      <c r="B187" s="114" t="s">
        <v>437</v>
      </c>
      <c r="C187" s="116"/>
      <c r="D187" s="75">
        <f>D188+D189+D190</f>
        <v>26463725.960000001</v>
      </c>
      <c r="E187" s="75">
        <f t="shared" ref="E187:F187" si="56">E188+E189+E190</f>
        <v>0</v>
      </c>
      <c r="F187" s="75">
        <f t="shared" si="56"/>
        <v>26463725.960000001</v>
      </c>
    </row>
    <row r="188" spans="1:6" ht="51.75" customHeight="1">
      <c r="A188" s="24" t="s">
        <v>439</v>
      </c>
      <c r="B188" s="114" t="s">
        <v>603</v>
      </c>
      <c r="C188" s="116">
        <v>200</v>
      </c>
      <c r="D188" s="75">
        <v>294095.59999999998</v>
      </c>
      <c r="E188" s="145"/>
      <c r="F188" s="75">
        <f>D188+E188</f>
        <v>294095.59999999998</v>
      </c>
    </row>
    <row r="189" spans="1:6" ht="65.25" customHeight="1">
      <c r="A189" s="236" t="s">
        <v>669</v>
      </c>
      <c r="B189" s="114" t="s">
        <v>604</v>
      </c>
      <c r="C189" s="116">
        <v>200</v>
      </c>
      <c r="D189" s="75">
        <v>5579586.3600000003</v>
      </c>
      <c r="E189" s="145"/>
      <c r="F189" s="75">
        <f>D189+E189</f>
        <v>5579586.3600000003</v>
      </c>
    </row>
    <row r="190" spans="1:6" ht="44.25" customHeight="1">
      <c r="A190" s="237" t="s">
        <v>900</v>
      </c>
      <c r="B190" s="233" t="s">
        <v>899</v>
      </c>
      <c r="C190" s="234">
        <v>200</v>
      </c>
      <c r="D190" s="75">
        <v>20590044</v>
      </c>
      <c r="E190" s="145"/>
      <c r="F190" s="75">
        <f>D190+E190</f>
        <v>20590044</v>
      </c>
    </row>
    <row r="191" spans="1:6" ht="24" customHeight="1">
      <c r="A191" s="39" t="s">
        <v>440</v>
      </c>
      <c r="B191" s="114" t="s">
        <v>441</v>
      </c>
      <c r="C191" s="116"/>
      <c r="D191" s="75">
        <f t="shared" ref="D191:F192" si="57">D192</f>
        <v>35000</v>
      </c>
      <c r="E191" s="75">
        <f t="shared" si="57"/>
        <v>0</v>
      </c>
      <c r="F191" s="75">
        <f t="shared" si="57"/>
        <v>35000</v>
      </c>
    </row>
    <row r="192" spans="1:6" ht="27.75" customHeight="1">
      <c r="A192" s="39" t="s">
        <v>442</v>
      </c>
      <c r="B192" s="114" t="s">
        <v>443</v>
      </c>
      <c r="C192" s="116"/>
      <c r="D192" s="75">
        <f t="shared" si="57"/>
        <v>35000</v>
      </c>
      <c r="E192" s="75">
        <f t="shared" si="57"/>
        <v>0</v>
      </c>
      <c r="F192" s="75">
        <f t="shared" si="57"/>
        <v>35000</v>
      </c>
    </row>
    <row r="193" spans="1:6" ht="38.25" customHeight="1">
      <c r="A193" s="39" t="s">
        <v>444</v>
      </c>
      <c r="B193" s="114" t="s">
        <v>641</v>
      </c>
      <c r="C193" s="116">
        <v>200</v>
      </c>
      <c r="D193" s="75">
        <v>35000</v>
      </c>
      <c r="E193" s="145"/>
      <c r="F193" s="75">
        <f>D193+E193</f>
        <v>35000</v>
      </c>
    </row>
    <row r="194" spans="1:6" ht="26.25" customHeight="1">
      <c r="A194" s="39" t="s">
        <v>624</v>
      </c>
      <c r="B194" s="114" t="s">
        <v>625</v>
      </c>
      <c r="C194" s="116"/>
      <c r="D194" s="75">
        <f t="shared" ref="D194:F195" si="58">D195</f>
        <v>500000</v>
      </c>
      <c r="E194" s="75">
        <f t="shared" si="58"/>
        <v>0</v>
      </c>
      <c r="F194" s="75">
        <f t="shared" si="58"/>
        <v>500000</v>
      </c>
    </row>
    <row r="195" spans="1:6" ht="25.5" customHeight="1">
      <c r="A195" s="39" t="s">
        <v>626</v>
      </c>
      <c r="B195" s="114" t="s">
        <v>628</v>
      </c>
      <c r="C195" s="116"/>
      <c r="D195" s="75">
        <f>D196</f>
        <v>500000</v>
      </c>
      <c r="E195" s="75">
        <f t="shared" si="58"/>
        <v>0</v>
      </c>
      <c r="F195" s="75">
        <f t="shared" si="58"/>
        <v>500000</v>
      </c>
    </row>
    <row r="196" spans="1:6" ht="77.25" customHeight="1">
      <c r="A196" s="39" t="s">
        <v>627</v>
      </c>
      <c r="B196" s="114" t="s">
        <v>642</v>
      </c>
      <c r="C196" s="116">
        <v>200</v>
      </c>
      <c r="D196" s="75">
        <v>500000</v>
      </c>
      <c r="E196" s="145"/>
      <c r="F196" s="75">
        <f>D196+E196</f>
        <v>500000</v>
      </c>
    </row>
    <row r="197" spans="1:6" ht="40.5" customHeight="1">
      <c r="A197" s="26" t="s">
        <v>445</v>
      </c>
      <c r="B197" s="44" t="s">
        <v>446</v>
      </c>
      <c r="C197" s="116"/>
      <c r="D197" s="74">
        <f>D198+D201+D208+D216+D222+D230+D235+D238+D205+D242</f>
        <v>29753523.799999997</v>
      </c>
      <c r="E197" s="74">
        <f t="shared" ref="E197:F197" si="59">E198+E201+E208+E216+E222+E230+E235+E238+E205+E242</f>
        <v>65000</v>
      </c>
      <c r="F197" s="74">
        <f t="shared" si="59"/>
        <v>29818523.799999997</v>
      </c>
    </row>
    <row r="198" spans="1:6" ht="26.25" customHeight="1">
      <c r="A198" s="26" t="s">
        <v>447</v>
      </c>
      <c r="B198" s="114" t="s">
        <v>448</v>
      </c>
      <c r="C198" s="40"/>
      <c r="D198" s="75">
        <f t="shared" ref="D198:F199" si="60">D199</f>
        <v>0</v>
      </c>
      <c r="E198" s="75">
        <f t="shared" si="60"/>
        <v>0</v>
      </c>
      <c r="F198" s="75">
        <f t="shared" si="60"/>
        <v>0</v>
      </c>
    </row>
    <row r="199" spans="1:6" ht="18.75" customHeight="1">
      <c r="A199" s="26" t="s">
        <v>149</v>
      </c>
      <c r="B199" s="114" t="s">
        <v>449</v>
      </c>
      <c r="C199" s="40"/>
      <c r="D199" s="75">
        <f>D200</f>
        <v>0</v>
      </c>
      <c r="E199" s="75">
        <f t="shared" si="60"/>
        <v>0</v>
      </c>
      <c r="F199" s="75">
        <f t="shared" si="60"/>
        <v>0</v>
      </c>
    </row>
    <row r="200" spans="1:6" ht="39.75" customHeight="1">
      <c r="A200" s="26" t="s">
        <v>309</v>
      </c>
      <c r="B200" s="114" t="s">
        <v>450</v>
      </c>
      <c r="C200" s="116">
        <v>300</v>
      </c>
      <c r="D200" s="75"/>
      <c r="E200" s="145"/>
      <c r="F200" s="75">
        <f>D200+E200</f>
        <v>0</v>
      </c>
    </row>
    <row r="201" spans="1:6" ht="18.75" customHeight="1">
      <c r="A201" s="46" t="s">
        <v>160</v>
      </c>
      <c r="B201" s="114" t="s">
        <v>463</v>
      </c>
      <c r="C201" s="40"/>
      <c r="D201" s="75">
        <f t="shared" ref="D201:F201" si="61">D202</f>
        <v>367710</v>
      </c>
      <c r="E201" s="75">
        <f t="shared" si="61"/>
        <v>0</v>
      </c>
      <c r="F201" s="75">
        <f t="shared" si="61"/>
        <v>367710</v>
      </c>
    </row>
    <row r="202" spans="1:6" ht="26.25" customHeight="1">
      <c r="A202" s="26" t="s">
        <v>466</v>
      </c>
      <c r="B202" s="114" t="s">
        <v>464</v>
      </c>
      <c r="C202" s="40"/>
      <c r="D202" s="75">
        <f>D204+D203</f>
        <v>367710</v>
      </c>
      <c r="E202" s="75">
        <f t="shared" ref="E202:F202" si="62">E204+E203</f>
        <v>0</v>
      </c>
      <c r="F202" s="75">
        <f t="shared" si="62"/>
        <v>367710</v>
      </c>
    </row>
    <row r="203" spans="1:6" ht="25.5">
      <c r="A203" s="26" t="s">
        <v>834</v>
      </c>
      <c r="B203" s="188" t="s">
        <v>833</v>
      </c>
      <c r="C203" s="40">
        <v>500</v>
      </c>
      <c r="D203" s="75">
        <v>30000</v>
      </c>
      <c r="E203" s="145"/>
      <c r="F203" s="75">
        <f>D203+E203</f>
        <v>30000</v>
      </c>
    </row>
    <row r="204" spans="1:6" ht="37.5" customHeight="1">
      <c r="A204" s="39" t="s">
        <v>467</v>
      </c>
      <c r="B204" s="114" t="s">
        <v>465</v>
      </c>
      <c r="C204" s="40">
        <v>400</v>
      </c>
      <c r="D204" s="75">
        <v>337710</v>
      </c>
      <c r="E204" s="145"/>
      <c r="F204" s="75">
        <f>D204+E204</f>
        <v>337710</v>
      </c>
    </row>
    <row r="205" spans="1:6" ht="27" customHeight="1">
      <c r="A205" s="39" t="s">
        <v>468</v>
      </c>
      <c r="B205" s="114" t="s">
        <v>451</v>
      </c>
      <c r="C205" s="40"/>
      <c r="D205" s="75">
        <f t="shared" ref="D205:F206" si="63">D206</f>
        <v>0</v>
      </c>
      <c r="E205" s="75">
        <f t="shared" si="63"/>
        <v>0</v>
      </c>
      <c r="F205" s="75">
        <f t="shared" si="63"/>
        <v>0</v>
      </c>
    </row>
    <row r="206" spans="1:6" ht="26.25" customHeight="1">
      <c r="A206" s="39" t="s">
        <v>311</v>
      </c>
      <c r="B206" s="114" t="s">
        <v>452</v>
      </c>
      <c r="C206" s="40"/>
      <c r="D206" s="75">
        <f>D207</f>
        <v>0</v>
      </c>
      <c r="E206" s="75">
        <f t="shared" si="63"/>
        <v>0</v>
      </c>
      <c r="F206" s="75">
        <f t="shared" si="63"/>
        <v>0</v>
      </c>
    </row>
    <row r="207" spans="1:6" ht="51.75" customHeight="1">
      <c r="A207" s="39" t="s">
        <v>470</v>
      </c>
      <c r="B207" s="114" t="s">
        <v>469</v>
      </c>
      <c r="C207" s="40">
        <v>300</v>
      </c>
      <c r="D207" s="75"/>
      <c r="E207" s="145"/>
      <c r="F207" s="75">
        <f>D207+E207</f>
        <v>0</v>
      </c>
    </row>
    <row r="208" spans="1:6" ht="36.75" customHeight="1">
      <c r="A208" s="39" t="s">
        <v>471</v>
      </c>
      <c r="B208" s="114" t="s">
        <v>453</v>
      </c>
      <c r="C208" s="40"/>
      <c r="D208" s="75">
        <f>D209+D213</f>
        <v>2270100</v>
      </c>
      <c r="E208" s="75">
        <f>E209+E213</f>
        <v>0</v>
      </c>
      <c r="F208" s="75">
        <f>F209+F213</f>
        <v>2270100</v>
      </c>
    </row>
    <row r="209" spans="1:6" ht="18" customHeight="1">
      <c r="A209" s="39" t="s">
        <v>165</v>
      </c>
      <c r="B209" s="114" t="s">
        <v>454</v>
      </c>
      <c r="C209" s="40"/>
      <c r="D209" s="75">
        <f>D210+D211+D212</f>
        <v>1726100</v>
      </c>
      <c r="E209" s="75">
        <f>E210+E211+E212</f>
        <v>0</v>
      </c>
      <c r="F209" s="75">
        <f>F210+F211+F212</f>
        <v>1726100</v>
      </c>
    </row>
    <row r="210" spans="1:6" ht="39" customHeight="1">
      <c r="A210" s="39" t="s">
        <v>473</v>
      </c>
      <c r="B210" s="114" t="s">
        <v>643</v>
      </c>
      <c r="C210" s="40">
        <v>200</v>
      </c>
      <c r="D210" s="75">
        <v>879900</v>
      </c>
      <c r="E210" s="145"/>
      <c r="F210" s="75">
        <f>D210+E210</f>
        <v>879900</v>
      </c>
    </row>
    <row r="211" spans="1:6" ht="26.25" customHeight="1">
      <c r="A211" s="39" t="s">
        <v>167</v>
      </c>
      <c r="B211" s="114" t="s">
        <v>644</v>
      </c>
      <c r="C211" s="40">
        <v>200</v>
      </c>
      <c r="D211" s="75">
        <v>800000</v>
      </c>
      <c r="E211" s="145"/>
      <c r="F211" s="75">
        <f t="shared" ref="F211:F212" si="64">D211+E211</f>
        <v>800000</v>
      </c>
    </row>
    <row r="212" spans="1:6" ht="38.25">
      <c r="A212" s="46" t="s">
        <v>795</v>
      </c>
      <c r="B212" s="156" t="s">
        <v>796</v>
      </c>
      <c r="C212" s="157">
        <v>500</v>
      </c>
      <c r="D212" s="75">
        <v>46200</v>
      </c>
      <c r="E212" s="145"/>
      <c r="F212" s="75">
        <f t="shared" si="64"/>
        <v>46200</v>
      </c>
    </row>
    <row r="213" spans="1:6" ht="39.75" customHeight="1">
      <c r="A213" s="39" t="s">
        <v>362</v>
      </c>
      <c r="B213" s="114" t="s">
        <v>472</v>
      </c>
      <c r="C213" s="40"/>
      <c r="D213" s="75">
        <f>D214+D215</f>
        <v>544000</v>
      </c>
      <c r="E213" s="75">
        <f t="shared" ref="E213:F213" si="65">E214+E215</f>
        <v>0</v>
      </c>
      <c r="F213" s="75">
        <f t="shared" si="65"/>
        <v>544000</v>
      </c>
    </row>
    <row r="214" spans="1:6" ht="54" customHeight="1">
      <c r="A214" s="123" t="s">
        <v>363</v>
      </c>
      <c r="B214" s="114" t="s">
        <v>645</v>
      </c>
      <c r="C214" s="40">
        <v>800</v>
      </c>
      <c r="D214" s="75">
        <v>0</v>
      </c>
      <c r="E214" s="145"/>
      <c r="F214" s="75">
        <f>D214+E214</f>
        <v>0</v>
      </c>
    </row>
    <row r="215" spans="1:6" ht="54" customHeight="1">
      <c r="A215" s="39" t="s">
        <v>813</v>
      </c>
      <c r="B215" s="249" t="s">
        <v>912</v>
      </c>
      <c r="C215" s="40">
        <v>800</v>
      </c>
      <c r="D215" s="75">
        <v>544000</v>
      </c>
      <c r="E215" s="145"/>
      <c r="F215" s="75">
        <f>D215+E215</f>
        <v>544000</v>
      </c>
    </row>
    <row r="216" spans="1:6" ht="26.25" customHeight="1">
      <c r="A216" s="39" t="s">
        <v>161</v>
      </c>
      <c r="B216" s="114" t="s">
        <v>455</v>
      </c>
      <c r="C216" s="40"/>
      <c r="D216" s="75">
        <f>D217</f>
        <v>1187900</v>
      </c>
      <c r="E216" s="75">
        <f>E217</f>
        <v>65000</v>
      </c>
      <c r="F216" s="75">
        <f>F217</f>
        <v>1252900</v>
      </c>
    </row>
    <row r="217" spans="1:6" ht="26.25" customHeight="1">
      <c r="A217" s="26" t="s">
        <v>178</v>
      </c>
      <c r="B217" s="114" t="s">
        <v>456</v>
      </c>
      <c r="C217" s="40"/>
      <c r="D217" s="75">
        <f>D219+D220+D218+D221</f>
        <v>1187900</v>
      </c>
      <c r="E217" s="75">
        <f>E219+E220+E218+E221</f>
        <v>65000</v>
      </c>
      <c r="F217" s="75">
        <f>F219+F220+F218+F221</f>
        <v>1252900</v>
      </c>
    </row>
    <row r="218" spans="1:6" ht="40.5" customHeight="1">
      <c r="A218" s="39" t="s">
        <v>780</v>
      </c>
      <c r="B218" s="154" t="s">
        <v>781</v>
      </c>
      <c r="C218" s="155">
        <v>800</v>
      </c>
      <c r="D218" s="75">
        <v>300000</v>
      </c>
      <c r="E218" s="145"/>
      <c r="F218" s="75">
        <f>D218+E218</f>
        <v>300000</v>
      </c>
    </row>
    <row r="219" spans="1:6" ht="26.25" customHeight="1">
      <c r="A219" s="39" t="s">
        <v>276</v>
      </c>
      <c r="B219" s="114" t="s">
        <v>646</v>
      </c>
      <c r="C219" s="116">
        <v>200</v>
      </c>
      <c r="D219" s="75"/>
      <c r="E219" s="145"/>
      <c r="F219" s="75">
        <f t="shared" ref="F219:F221" si="66">D219+E219</f>
        <v>0</v>
      </c>
    </row>
    <row r="220" spans="1:6" ht="26.25" customHeight="1">
      <c r="A220" s="39" t="s">
        <v>277</v>
      </c>
      <c r="B220" s="114" t="s">
        <v>647</v>
      </c>
      <c r="C220" s="40">
        <v>200</v>
      </c>
      <c r="D220" s="75"/>
      <c r="E220" s="145"/>
      <c r="F220" s="75">
        <f t="shared" si="66"/>
        <v>0</v>
      </c>
    </row>
    <row r="221" spans="1:6" ht="35.25" customHeight="1">
      <c r="A221" s="39" t="s">
        <v>804</v>
      </c>
      <c r="B221" s="156" t="s">
        <v>805</v>
      </c>
      <c r="C221" s="157">
        <v>500</v>
      </c>
      <c r="D221" s="75">
        <v>887900</v>
      </c>
      <c r="E221" s="145">
        <v>65000</v>
      </c>
      <c r="F221" s="75">
        <f t="shared" si="66"/>
        <v>952900</v>
      </c>
    </row>
    <row r="222" spans="1:6" ht="24" customHeight="1">
      <c r="A222" s="39" t="s">
        <v>162</v>
      </c>
      <c r="B222" s="114" t="s">
        <v>457</v>
      </c>
      <c r="C222" s="40"/>
      <c r="D222" s="75">
        <f>D223</f>
        <v>25217213.799999997</v>
      </c>
      <c r="E222" s="75">
        <f t="shared" ref="E222:F222" si="67">E223</f>
        <v>0</v>
      </c>
      <c r="F222" s="75">
        <f t="shared" si="67"/>
        <v>25217213.799999997</v>
      </c>
    </row>
    <row r="223" spans="1:6" ht="23.25" customHeight="1">
      <c r="A223" s="26" t="s">
        <v>179</v>
      </c>
      <c r="B223" s="114" t="s">
        <v>458</v>
      </c>
      <c r="C223" s="40"/>
      <c r="D223" s="75">
        <f>D224+D228+D229+D226+D225+D227</f>
        <v>25217213.799999997</v>
      </c>
      <c r="E223" s="75">
        <f t="shared" ref="E223:F223" si="68">E224+E228+E229+E226+E225+E227</f>
        <v>0</v>
      </c>
      <c r="F223" s="75">
        <f t="shared" si="68"/>
        <v>25217213.799999997</v>
      </c>
    </row>
    <row r="224" spans="1:6" ht="51">
      <c r="A224" s="39" t="s">
        <v>733</v>
      </c>
      <c r="B224" s="142" t="s">
        <v>734</v>
      </c>
      <c r="C224" s="143">
        <v>800</v>
      </c>
      <c r="D224" s="75">
        <v>9875017.5399999991</v>
      </c>
      <c r="E224" s="145"/>
      <c r="F224" s="75">
        <f t="shared" ref="F224:F229" si="69">D224+E224</f>
        <v>9875017.5399999991</v>
      </c>
    </row>
    <row r="225" spans="1:6" ht="37.5" customHeight="1">
      <c r="A225" s="39" t="s">
        <v>885</v>
      </c>
      <c r="B225" s="188" t="s">
        <v>835</v>
      </c>
      <c r="C225" s="189">
        <v>800</v>
      </c>
      <c r="D225" s="75">
        <v>4000000</v>
      </c>
      <c r="E225" s="145"/>
      <c r="F225" s="75">
        <f t="shared" si="69"/>
        <v>4000000</v>
      </c>
    </row>
    <row r="226" spans="1:6" ht="38.25">
      <c r="A226" s="39" t="s">
        <v>797</v>
      </c>
      <c r="B226" s="156" t="s">
        <v>798</v>
      </c>
      <c r="C226" s="157">
        <v>500</v>
      </c>
      <c r="D226" s="75">
        <v>869000</v>
      </c>
      <c r="E226" s="145"/>
      <c r="F226" s="75">
        <f t="shared" si="69"/>
        <v>869000</v>
      </c>
    </row>
    <row r="227" spans="1:6" ht="38.25">
      <c r="A227" s="39" t="s">
        <v>921</v>
      </c>
      <c r="B227" s="249" t="s">
        <v>911</v>
      </c>
      <c r="C227" s="250">
        <v>200</v>
      </c>
      <c r="D227" s="75">
        <v>9873196.2599999998</v>
      </c>
      <c r="E227" s="145"/>
      <c r="F227" s="75">
        <f t="shared" si="69"/>
        <v>9873196.2599999998</v>
      </c>
    </row>
    <row r="228" spans="1:6" ht="25.5" customHeight="1">
      <c r="A228" s="39" t="s">
        <v>166</v>
      </c>
      <c r="B228" s="114" t="s">
        <v>648</v>
      </c>
      <c r="C228" s="116">
        <v>200</v>
      </c>
      <c r="D228" s="75">
        <v>0</v>
      </c>
      <c r="E228" s="145"/>
      <c r="F228" s="75">
        <f t="shared" si="69"/>
        <v>0</v>
      </c>
    </row>
    <row r="229" spans="1:6" ht="38.25">
      <c r="A229" s="39" t="s">
        <v>782</v>
      </c>
      <c r="B229" s="154" t="s">
        <v>783</v>
      </c>
      <c r="C229" s="155">
        <v>200</v>
      </c>
      <c r="D229" s="75">
        <v>600000</v>
      </c>
      <c r="E229" s="145"/>
      <c r="F229" s="75">
        <f t="shared" si="69"/>
        <v>600000</v>
      </c>
    </row>
    <row r="230" spans="1:6" ht="25.5" customHeight="1">
      <c r="A230" s="39" t="s">
        <v>164</v>
      </c>
      <c r="B230" s="114" t="s">
        <v>459</v>
      </c>
      <c r="C230" s="40"/>
      <c r="D230" s="75">
        <f t="shared" ref="D230:F230" si="70">D231</f>
        <v>200000</v>
      </c>
      <c r="E230" s="75">
        <f t="shared" si="70"/>
        <v>0</v>
      </c>
      <c r="F230" s="75">
        <f t="shared" si="70"/>
        <v>200000</v>
      </c>
    </row>
    <row r="231" spans="1:6" ht="19.5" customHeight="1">
      <c r="A231" s="26" t="s">
        <v>474</v>
      </c>
      <c r="B231" s="114" t="s">
        <v>460</v>
      </c>
      <c r="C231" s="40"/>
      <c r="D231" s="75">
        <f>D232+D233+D234</f>
        <v>200000</v>
      </c>
      <c r="E231" s="75">
        <f>E232+E233+E234</f>
        <v>0</v>
      </c>
      <c r="F231" s="75">
        <f>F232+F233+F234</f>
        <v>200000</v>
      </c>
    </row>
    <row r="232" spans="1:6" ht="26.25" customHeight="1">
      <c r="A232" s="26" t="s">
        <v>278</v>
      </c>
      <c r="B232" s="114" t="s">
        <v>649</v>
      </c>
      <c r="C232" s="40">
        <v>200</v>
      </c>
      <c r="D232" s="75"/>
      <c r="E232" s="145"/>
      <c r="F232" s="75">
        <f>D232+E232</f>
        <v>0</v>
      </c>
    </row>
    <row r="233" spans="1:6" ht="26.25" customHeight="1">
      <c r="A233" s="39" t="s">
        <v>279</v>
      </c>
      <c r="B233" s="114" t="s">
        <v>650</v>
      </c>
      <c r="C233" s="40">
        <v>200</v>
      </c>
      <c r="D233" s="75"/>
      <c r="E233" s="145"/>
      <c r="F233" s="75">
        <f>D233+E233</f>
        <v>0</v>
      </c>
    </row>
    <row r="234" spans="1:6" ht="36" customHeight="1">
      <c r="A234" s="39" t="s">
        <v>799</v>
      </c>
      <c r="B234" s="156" t="s">
        <v>800</v>
      </c>
      <c r="C234" s="157">
        <v>500</v>
      </c>
      <c r="D234" s="75">
        <v>200000</v>
      </c>
      <c r="E234" s="145"/>
      <c r="F234" s="75">
        <f>D234+E234</f>
        <v>200000</v>
      </c>
    </row>
    <row r="235" spans="1:6" ht="26.25" customHeight="1">
      <c r="A235" s="39" t="s">
        <v>475</v>
      </c>
      <c r="B235" s="114" t="s">
        <v>461</v>
      </c>
      <c r="C235" s="40"/>
      <c r="D235" s="75">
        <f t="shared" ref="D235:F235" si="71">D236</f>
        <v>100000</v>
      </c>
      <c r="E235" s="75">
        <f t="shared" si="71"/>
        <v>0</v>
      </c>
      <c r="F235" s="75">
        <f t="shared" si="71"/>
        <v>100000</v>
      </c>
    </row>
    <row r="236" spans="1:6" ht="18.75" customHeight="1">
      <c r="A236" s="46" t="s">
        <v>187</v>
      </c>
      <c r="B236" s="114" t="s">
        <v>462</v>
      </c>
      <c r="C236" s="40"/>
      <c r="D236" s="75">
        <f>D237</f>
        <v>100000</v>
      </c>
      <c r="E236" s="75">
        <f>E237</f>
        <v>0</v>
      </c>
      <c r="F236" s="75">
        <f>F237</f>
        <v>100000</v>
      </c>
    </row>
    <row r="237" spans="1:6" ht="39.75" customHeight="1">
      <c r="A237" s="39" t="s">
        <v>476</v>
      </c>
      <c r="B237" s="114" t="s">
        <v>651</v>
      </c>
      <c r="C237" s="40">
        <v>200</v>
      </c>
      <c r="D237" s="75">
        <v>100000</v>
      </c>
      <c r="E237" s="145"/>
      <c r="F237" s="75">
        <f>D237+E237</f>
        <v>100000</v>
      </c>
    </row>
    <row r="238" spans="1:6" ht="51.75" customHeight="1">
      <c r="A238" s="39" t="s">
        <v>477</v>
      </c>
      <c r="B238" s="114" t="s">
        <v>478</v>
      </c>
      <c r="C238" s="40"/>
      <c r="D238" s="75">
        <f t="shared" ref="D238:F238" si="72">D239</f>
        <v>360600</v>
      </c>
      <c r="E238" s="75">
        <f t="shared" si="72"/>
        <v>0</v>
      </c>
      <c r="F238" s="75">
        <f t="shared" si="72"/>
        <v>360600</v>
      </c>
    </row>
    <row r="239" spans="1:6" ht="27" customHeight="1">
      <c r="A239" s="39" t="s">
        <v>163</v>
      </c>
      <c r="B239" s="114" t="s">
        <v>479</v>
      </c>
      <c r="C239" s="40"/>
      <c r="D239" s="75">
        <f>D240+D241</f>
        <v>360600</v>
      </c>
      <c r="E239" s="75">
        <f>E240+E241</f>
        <v>0</v>
      </c>
      <c r="F239" s="75">
        <f>F240+F241</f>
        <v>360600</v>
      </c>
    </row>
    <row r="240" spans="1:6" ht="25.5" customHeight="1">
      <c r="A240" s="39" t="s">
        <v>188</v>
      </c>
      <c r="B240" s="114" t="s">
        <v>480</v>
      </c>
      <c r="C240" s="40">
        <v>200</v>
      </c>
      <c r="D240" s="75"/>
      <c r="E240" s="145"/>
      <c r="F240" s="75">
        <f>D240+E240</f>
        <v>0</v>
      </c>
    </row>
    <row r="241" spans="1:6" ht="51">
      <c r="A241" s="149" t="s">
        <v>801</v>
      </c>
      <c r="B241" s="156" t="s">
        <v>802</v>
      </c>
      <c r="C241" s="157">
        <v>500</v>
      </c>
      <c r="D241" s="75">
        <v>360600</v>
      </c>
      <c r="E241" s="145"/>
      <c r="F241" s="75">
        <f>D241+E241</f>
        <v>360600</v>
      </c>
    </row>
    <row r="242" spans="1:6" ht="27.75" customHeight="1">
      <c r="A242" s="149" t="s">
        <v>735</v>
      </c>
      <c r="B242" s="142" t="s">
        <v>736</v>
      </c>
      <c r="C242" s="143"/>
      <c r="D242" s="75">
        <f t="shared" ref="D242:F243" si="73">D243</f>
        <v>50000</v>
      </c>
      <c r="E242" s="75">
        <f t="shared" si="73"/>
        <v>0</v>
      </c>
      <c r="F242" s="75">
        <f t="shared" si="73"/>
        <v>50000</v>
      </c>
    </row>
    <row r="243" spans="1:6" ht="12.75" customHeight="1">
      <c r="A243" s="46" t="s">
        <v>737</v>
      </c>
      <c r="B243" s="142" t="s">
        <v>738</v>
      </c>
      <c r="C243" s="143"/>
      <c r="D243" s="75">
        <f t="shared" si="73"/>
        <v>50000</v>
      </c>
      <c r="E243" s="75">
        <f t="shared" si="73"/>
        <v>0</v>
      </c>
      <c r="F243" s="75">
        <f t="shared" si="73"/>
        <v>50000</v>
      </c>
    </row>
    <row r="244" spans="1:6" ht="37.5" customHeight="1">
      <c r="A244" s="39" t="s">
        <v>739</v>
      </c>
      <c r="B244" s="142" t="s">
        <v>740</v>
      </c>
      <c r="C244" s="143">
        <v>200</v>
      </c>
      <c r="D244" s="75">
        <v>50000</v>
      </c>
      <c r="E244" s="145"/>
      <c r="F244" s="75">
        <f>D244+E244</f>
        <v>50000</v>
      </c>
    </row>
    <row r="245" spans="1:6" ht="29.25" customHeight="1">
      <c r="A245" s="26" t="s">
        <v>751</v>
      </c>
      <c r="B245" s="44" t="s">
        <v>481</v>
      </c>
      <c r="C245" s="116"/>
      <c r="D245" s="74">
        <f>D246+D251</f>
        <v>8188172.7300000004</v>
      </c>
      <c r="E245" s="74">
        <f t="shared" ref="E245:F245" si="74">E246+E251</f>
        <v>0</v>
      </c>
      <c r="F245" s="74">
        <f t="shared" si="74"/>
        <v>8188172.7300000004</v>
      </c>
    </row>
    <row r="246" spans="1:6" ht="27.75" customHeight="1">
      <c r="A246" s="26" t="s">
        <v>752</v>
      </c>
      <c r="B246" s="111" t="s">
        <v>482</v>
      </c>
      <c r="C246" s="116"/>
      <c r="D246" s="75">
        <f>D247+D249</f>
        <v>700000</v>
      </c>
      <c r="E246" s="75">
        <f t="shared" ref="E246:F246" si="75">E247+E249</f>
        <v>0</v>
      </c>
      <c r="F246" s="75">
        <f t="shared" si="75"/>
        <v>700000</v>
      </c>
    </row>
    <row r="247" spans="1:6" ht="25.5">
      <c r="A247" s="26" t="s">
        <v>753</v>
      </c>
      <c r="B247" s="111" t="s">
        <v>483</v>
      </c>
      <c r="C247" s="116"/>
      <c r="D247" s="75">
        <f>D248</f>
        <v>550000</v>
      </c>
      <c r="E247" s="75">
        <f t="shared" ref="E247:F247" si="76">E248</f>
        <v>0</v>
      </c>
      <c r="F247" s="75">
        <f t="shared" si="76"/>
        <v>550000</v>
      </c>
    </row>
    <row r="248" spans="1:6" ht="26.25" customHeight="1">
      <c r="A248" s="57" t="s">
        <v>701</v>
      </c>
      <c r="B248" s="138" t="s">
        <v>652</v>
      </c>
      <c r="C248" s="137">
        <v>200</v>
      </c>
      <c r="D248" s="209">
        <v>550000</v>
      </c>
      <c r="E248" s="145"/>
      <c r="F248" s="209">
        <f>D248+E248</f>
        <v>550000</v>
      </c>
    </row>
    <row r="249" spans="1:6" ht="21" customHeight="1">
      <c r="A249" s="3" t="s">
        <v>703</v>
      </c>
      <c r="B249" s="132">
        <v>2910200000</v>
      </c>
      <c r="C249" s="132"/>
      <c r="D249" s="196">
        <f>D250</f>
        <v>150000</v>
      </c>
      <c r="E249" s="196">
        <f t="shared" ref="E249:F249" si="77">E250</f>
        <v>0</v>
      </c>
      <c r="F249" s="196">
        <f t="shared" si="77"/>
        <v>150000</v>
      </c>
    </row>
    <row r="250" spans="1:6" ht="26.25" customHeight="1">
      <c r="A250" s="139" t="s">
        <v>605</v>
      </c>
      <c r="B250" s="140" t="s">
        <v>702</v>
      </c>
      <c r="C250" s="135">
        <v>200</v>
      </c>
      <c r="D250" s="210">
        <v>150000</v>
      </c>
      <c r="E250" s="145"/>
      <c r="F250" s="209">
        <f t="shared" ref="F250" si="78">D250+E250</f>
        <v>150000</v>
      </c>
    </row>
    <row r="251" spans="1:6" ht="26.25" customHeight="1">
      <c r="A251" s="26" t="s">
        <v>606</v>
      </c>
      <c r="B251" s="111" t="s">
        <v>610</v>
      </c>
      <c r="C251" s="116"/>
      <c r="D251" s="75">
        <f>D252</f>
        <v>7488172.7300000004</v>
      </c>
      <c r="E251" s="75">
        <f>E252</f>
        <v>0</v>
      </c>
      <c r="F251" s="75">
        <f>F252</f>
        <v>7488172.7300000004</v>
      </c>
    </row>
    <row r="252" spans="1:6" ht="27" customHeight="1">
      <c r="A252" s="26" t="s">
        <v>607</v>
      </c>
      <c r="B252" s="133" t="s">
        <v>704</v>
      </c>
      <c r="C252" s="116"/>
      <c r="D252" s="75">
        <f>D253+D254+D255</f>
        <v>7488172.7300000004</v>
      </c>
      <c r="E252" s="75">
        <f t="shared" ref="E252:F252" si="79">E253+E254+E255</f>
        <v>0</v>
      </c>
      <c r="F252" s="75">
        <f t="shared" si="79"/>
        <v>7488172.7300000004</v>
      </c>
    </row>
    <row r="253" spans="1:6" ht="26.25" customHeight="1">
      <c r="A253" s="26" t="s">
        <v>608</v>
      </c>
      <c r="B253" s="133" t="s">
        <v>705</v>
      </c>
      <c r="C253" s="116">
        <v>200</v>
      </c>
      <c r="D253" s="75">
        <v>1586100</v>
      </c>
      <c r="E253" s="145"/>
      <c r="F253" s="75">
        <f>D253+E253</f>
        <v>1586100</v>
      </c>
    </row>
    <row r="254" spans="1:6" ht="54" customHeight="1">
      <c r="A254" s="26" t="s">
        <v>609</v>
      </c>
      <c r="B254" s="146" t="s">
        <v>857</v>
      </c>
      <c r="C254" s="116">
        <v>200</v>
      </c>
      <c r="D254" s="75">
        <v>400000</v>
      </c>
      <c r="E254" s="145"/>
      <c r="F254" s="75">
        <f>D254+E254</f>
        <v>400000</v>
      </c>
    </row>
    <row r="255" spans="1:6" ht="50.25" customHeight="1">
      <c r="A255" s="26" t="s">
        <v>893</v>
      </c>
      <c r="B255" s="146" t="s">
        <v>851</v>
      </c>
      <c r="C255" s="207">
        <v>400</v>
      </c>
      <c r="D255" s="75">
        <v>5502072.7300000004</v>
      </c>
      <c r="E255" s="145"/>
      <c r="F255" s="75">
        <f>D255+E255</f>
        <v>5502072.7300000004</v>
      </c>
    </row>
    <row r="256" spans="1:6" ht="27.75" customHeight="1">
      <c r="A256" s="48" t="s">
        <v>487</v>
      </c>
      <c r="B256" s="44" t="s">
        <v>484</v>
      </c>
      <c r="C256" s="116"/>
      <c r="D256" s="74">
        <f>D257+D263</f>
        <v>2575000</v>
      </c>
      <c r="E256" s="74">
        <f>E257+E263</f>
        <v>0</v>
      </c>
      <c r="F256" s="74">
        <f>F257+F263</f>
        <v>2575000</v>
      </c>
    </row>
    <row r="257" spans="1:6" ht="27" customHeight="1">
      <c r="A257" s="26" t="s">
        <v>488</v>
      </c>
      <c r="B257" s="111" t="s">
        <v>485</v>
      </c>
      <c r="C257" s="116"/>
      <c r="D257" s="75">
        <f>D258+D261</f>
        <v>1700000</v>
      </c>
      <c r="E257" s="75">
        <f t="shared" ref="E257:F257" si="80">E258+E261</f>
        <v>0</v>
      </c>
      <c r="F257" s="75">
        <f t="shared" si="80"/>
        <v>1700000</v>
      </c>
    </row>
    <row r="258" spans="1:6" ht="28.5" customHeight="1">
      <c r="A258" s="26" t="s">
        <v>489</v>
      </c>
      <c r="B258" s="111" t="s">
        <v>486</v>
      </c>
      <c r="C258" s="116"/>
      <c r="D258" s="75">
        <f>D259+D260</f>
        <v>500000</v>
      </c>
      <c r="E258" s="75">
        <f t="shared" ref="E258:F258" si="81">E259+E260</f>
        <v>0</v>
      </c>
      <c r="F258" s="75">
        <f t="shared" si="81"/>
        <v>500000</v>
      </c>
    </row>
    <row r="259" spans="1:6" ht="42" customHeight="1">
      <c r="A259" s="26" t="s">
        <v>490</v>
      </c>
      <c r="B259" s="111" t="s">
        <v>653</v>
      </c>
      <c r="C259" s="116">
        <v>200</v>
      </c>
      <c r="D259" s="75">
        <v>400000</v>
      </c>
      <c r="E259" s="145"/>
      <c r="F259" s="75">
        <f>D259+E259</f>
        <v>400000</v>
      </c>
    </row>
    <row r="260" spans="1:6" ht="26.25" customHeight="1">
      <c r="A260" s="59" t="s">
        <v>491</v>
      </c>
      <c r="B260" s="114" t="s">
        <v>654</v>
      </c>
      <c r="C260" s="116">
        <v>200</v>
      </c>
      <c r="D260" s="75">
        <v>100000</v>
      </c>
      <c r="E260" s="145"/>
      <c r="F260" s="75">
        <f>D260+E260</f>
        <v>100000</v>
      </c>
    </row>
    <row r="261" spans="1:6" ht="26.25" customHeight="1">
      <c r="A261" s="39" t="s">
        <v>817</v>
      </c>
      <c r="B261" s="146" t="s">
        <v>818</v>
      </c>
      <c r="C261" s="174"/>
      <c r="D261" s="75">
        <f>D262</f>
        <v>1200000</v>
      </c>
      <c r="E261" s="75">
        <f t="shared" ref="E261:F261" si="82">E262</f>
        <v>0</v>
      </c>
      <c r="F261" s="75">
        <f t="shared" si="82"/>
        <v>1200000</v>
      </c>
    </row>
    <row r="262" spans="1:6" ht="39" customHeight="1">
      <c r="A262" s="39" t="s">
        <v>492</v>
      </c>
      <c r="B262" s="146" t="s">
        <v>819</v>
      </c>
      <c r="C262" s="116">
        <v>200</v>
      </c>
      <c r="D262" s="75">
        <v>1200000</v>
      </c>
      <c r="E262" s="145"/>
      <c r="F262" s="75">
        <f>D262+E262</f>
        <v>1200000</v>
      </c>
    </row>
    <row r="263" spans="1:6" ht="27.75" customHeight="1">
      <c r="A263" s="46" t="s">
        <v>611</v>
      </c>
      <c r="B263" s="111" t="s">
        <v>612</v>
      </c>
      <c r="C263" s="116"/>
      <c r="D263" s="75">
        <f>D264</f>
        <v>875000</v>
      </c>
      <c r="E263" s="75">
        <f>E264</f>
        <v>0</v>
      </c>
      <c r="F263" s="75">
        <f>F264</f>
        <v>875000</v>
      </c>
    </row>
    <row r="264" spans="1:6" ht="39" customHeight="1">
      <c r="A264" s="39" t="s">
        <v>613</v>
      </c>
      <c r="B264" s="111" t="s">
        <v>617</v>
      </c>
      <c r="C264" s="116"/>
      <c r="D264" s="75">
        <f>D265+D266+D267</f>
        <v>875000</v>
      </c>
      <c r="E264" s="75">
        <f>E265+E266+E267</f>
        <v>0</v>
      </c>
      <c r="F264" s="75">
        <f>F265+F266+F267</f>
        <v>875000</v>
      </c>
    </row>
    <row r="265" spans="1:6" ht="39" customHeight="1">
      <c r="A265" s="39" t="s">
        <v>614</v>
      </c>
      <c r="B265" s="111" t="s">
        <v>655</v>
      </c>
      <c r="C265" s="116">
        <v>200</v>
      </c>
      <c r="D265" s="75">
        <v>550000</v>
      </c>
      <c r="E265" s="145"/>
      <c r="F265" s="75">
        <f>D265+E265</f>
        <v>550000</v>
      </c>
    </row>
    <row r="266" spans="1:6" ht="39" customHeight="1">
      <c r="A266" s="39" t="s">
        <v>615</v>
      </c>
      <c r="B266" s="111" t="s">
        <v>656</v>
      </c>
      <c r="C266" s="116">
        <v>200</v>
      </c>
      <c r="D266" s="75">
        <v>250000</v>
      </c>
      <c r="E266" s="145"/>
      <c r="F266" s="75">
        <f t="shared" ref="F266:F267" si="83">D266+E266</f>
        <v>250000</v>
      </c>
    </row>
    <row r="267" spans="1:6" ht="39" customHeight="1">
      <c r="A267" s="39" t="s">
        <v>616</v>
      </c>
      <c r="B267" s="111" t="s">
        <v>657</v>
      </c>
      <c r="C267" s="116">
        <v>200</v>
      </c>
      <c r="D267" s="75">
        <v>75000</v>
      </c>
      <c r="E267" s="145"/>
      <c r="F267" s="75">
        <f t="shared" si="83"/>
        <v>75000</v>
      </c>
    </row>
    <row r="268" spans="1:6" ht="25.5" customHeight="1">
      <c r="A268" s="124" t="s">
        <v>493</v>
      </c>
      <c r="B268" s="44" t="s">
        <v>494</v>
      </c>
      <c r="C268" s="112"/>
      <c r="D268" s="74">
        <f>D269+D272</f>
        <v>50000</v>
      </c>
      <c r="E268" s="74">
        <f>E269+E272</f>
        <v>0</v>
      </c>
      <c r="F268" s="74">
        <f>F269+F272</f>
        <v>50000</v>
      </c>
    </row>
    <row r="269" spans="1:6" ht="26.25" customHeight="1">
      <c r="A269" s="46" t="s">
        <v>495</v>
      </c>
      <c r="B269" s="111" t="s">
        <v>496</v>
      </c>
      <c r="C269" s="116"/>
      <c r="D269" s="75">
        <f t="shared" ref="D269:F269" si="84">D270</f>
        <v>40000</v>
      </c>
      <c r="E269" s="75">
        <f t="shared" si="84"/>
        <v>0</v>
      </c>
      <c r="F269" s="75">
        <f t="shared" si="84"/>
        <v>40000</v>
      </c>
    </row>
    <row r="270" spans="1:6" ht="17.25" customHeight="1">
      <c r="A270" s="46" t="s">
        <v>497</v>
      </c>
      <c r="B270" s="111" t="s">
        <v>498</v>
      </c>
      <c r="C270" s="116"/>
      <c r="D270" s="75">
        <f>D271</f>
        <v>40000</v>
      </c>
      <c r="E270" s="75">
        <f>E271</f>
        <v>0</v>
      </c>
      <c r="F270" s="75">
        <f>F271</f>
        <v>40000</v>
      </c>
    </row>
    <row r="271" spans="1:6" ht="27" customHeight="1">
      <c r="A271" s="46" t="s">
        <v>499</v>
      </c>
      <c r="B271" s="111" t="s">
        <v>658</v>
      </c>
      <c r="C271" s="116">
        <v>200</v>
      </c>
      <c r="D271" s="75">
        <v>40000</v>
      </c>
      <c r="E271" s="145"/>
      <c r="F271" s="75">
        <f>D271+E271</f>
        <v>40000</v>
      </c>
    </row>
    <row r="272" spans="1:6" ht="27" customHeight="1">
      <c r="A272" s="46" t="s">
        <v>501</v>
      </c>
      <c r="B272" s="111" t="s">
        <v>500</v>
      </c>
      <c r="C272" s="116"/>
      <c r="D272" s="75">
        <f t="shared" ref="D272:F272" si="85">D273</f>
        <v>10000</v>
      </c>
      <c r="E272" s="75">
        <f t="shared" si="85"/>
        <v>0</v>
      </c>
      <c r="F272" s="75">
        <f t="shared" si="85"/>
        <v>10000</v>
      </c>
    </row>
    <row r="273" spans="1:6" ht="15.75" customHeight="1">
      <c r="A273" s="46" t="s">
        <v>502</v>
      </c>
      <c r="B273" s="141" t="s">
        <v>742</v>
      </c>
      <c r="C273" s="116"/>
      <c r="D273" s="75">
        <f>D274</f>
        <v>10000</v>
      </c>
      <c r="E273" s="75">
        <f>E274</f>
        <v>0</v>
      </c>
      <c r="F273" s="75">
        <f>F274</f>
        <v>10000</v>
      </c>
    </row>
    <row r="274" spans="1:6" ht="27" customHeight="1">
      <c r="A274" s="46" t="s">
        <v>503</v>
      </c>
      <c r="B274" s="141" t="s">
        <v>743</v>
      </c>
      <c r="C274" s="116">
        <v>200</v>
      </c>
      <c r="D274" s="75">
        <v>10000</v>
      </c>
      <c r="E274" s="145"/>
      <c r="F274" s="75">
        <f>D274+E274</f>
        <v>10000</v>
      </c>
    </row>
    <row r="275" spans="1:6" ht="19.5" customHeight="1">
      <c r="A275" s="43" t="s">
        <v>504</v>
      </c>
      <c r="B275" s="44" t="s">
        <v>505</v>
      </c>
      <c r="C275" s="112"/>
      <c r="D275" s="74">
        <f>D280+D276+D284+D290</f>
        <v>2501389.56</v>
      </c>
      <c r="E275" s="74">
        <f>E280+E276+E284+E290</f>
        <v>43604.12</v>
      </c>
      <c r="F275" s="74">
        <f>F280+F276+F284+F290</f>
        <v>2544993.6799999997</v>
      </c>
    </row>
    <row r="276" spans="1:6" ht="24" customHeight="1">
      <c r="A276" s="39" t="s">
        <v>506</v>
      </c>
      <c r="B276" s="111" t="s">
        <v>508</v>
      </c>
      <c r="C276" s="116"/>
      <c r="D276" s="75">
        <f t="shared" ref="D276:F276" si="86">D277</f>
        <v>1000000</v>
      </c>
      <c r="E276" s="75">
        <f t="shared" si="86"/>
        <v>0</v>
      </c>
      <c r="F276" s="75">
        <f t="shared" si="86"/>
        <v>1000000</v>
      </c>
    </row>
    <row r="277" spans="1:6" ht="27.75" customHeight="1">
      <c r="A277" s="39" t="s">
        <v>510</v>
      </c>
      <c r="B277" s="111" t="s">
        <v>509</v>
      </c>
      <c r="C277" s="116"/>
      <c r="D277" s="75">
        <f>D278+D279</f>
        <v>1000000</v>
      </c>
      <c r="E277" s="75">
        <f>E278+E279</f>
        <v>0</v>
      </c>
      <c r="F277" s="75">
        <f>F278+F279</f>
        <v>1000000</v>
      </c>
    </row>
    <row r="278" spans="1:6" ht="38.25" customHeight="1">
      <c r="A278" s="39" t="s">
        <v>511</v>
      </c>
      <c r="B278" s="111" t="s">
        <v>659</v>
      </c>
      <c r="C278" s="116">
        <v>200</v>
      </c>
      <c r="D278" s="75">
        <v>900000</v>
      </c>
      <c r="E278" s="145"/>
      <c r="F278" s="75">
        <f>D278+E278</f>
        <v>900000</v>
      </c>
    </row>
    <row r="279" spans="1:6" ht="54" customHeight="1">
      <c r="A279" s="46" t="s">
        <v>512</v>
      </c>
      <c r="B279" s="146" t="s">
        <v>821</v>
      </c>
      <c r="C279" s="116">
        <v>200</v>
      </c>
      <c r="D279" s="75">
        <v>100000</v>
      </c>
      <c r="E279" s="145"/>
      <c r="F279" s="75">
        <f t="shared" ref="F279:F294" si="87">D279+E279</f>
        <v>100000</v>
      </c>
    </row>
    <row r="280" spans="1:6" ht="24" customHeight="1">
      <c r="A280" s="39" t="s">
        <v>513</v>
      </c>
      <c r="B280" s="111" t="s">
        <v>507</v>
      </c>
      <c r="C280" s="116"/>
      <c r="D280" s="75">
        <f t="shared" ref="D280:F280" si="88">D281</f>
        <v>400000</v>
      </c>
      <c r="E280" s="75">
        <f t="shared" si="88"/>
        <v>0</v>
      </c>
      <c r="F280" s="75">
        <f t="shared" si="88"/>
        <v>400000</v>
      </c>
    </row>
    <row r="281" spans="1:6" ht="50.25" customHeight="1">
      <c r="A281" s="39" t="s">
        <v>515</v>
      </c>
      <c r="B281" s="133" t="s">
        <v>514</v>
      </c>
      <c r="C281" s="136"/>
      <c r="D281" s="75">
        <f>D282+D283</f>
        <v>400000</v>
      </c>
      <c r="E281" s="75">
        <f t="shared" ref="E281:F281" si="89">E282+E283</f>
        <v>0</v>
      </c>
      <c r="F281" s="75">
        <f t="shared" si="89"/>
        <v>400000</v>
      </c>
    </row>
    <row r="282" spans="1:6" ht="51.75" customHeight="1">
      <c r="A282" s="39" t="s">
        <v>516</v>
      </c>
      <c r="B282" s="133" t="s">
        <v>660</v>
      </c>
      <c r="C282" s="136">
        <v>200</v>
      </c>
      <c r="D282" s="75">
        <v>50000</v>
      </c>
      <c r="E282" s="145"/>
      <c r="F282" s="75">
        <f t="shared" si="87"/>
        <v>50000</v>
      </c>
    </row>
    <row r="283" spans="1:6" ht="38.25" customHeight="1">
      <c r="A283" s="39" t="s">
        <v>137</v>
      </c>
      <c r="B283" s="134" t="s">
        <v>661</v>
      </c>
      <c r="C283" s="136">
        <v>200</v>
      </c>
      <c r="D283" s="75">
        <v>350000</v>
      </c>
      <c r="E283" s="145"/>
      <c r="F283" s="75">
        <f t="shared" si="87"/>
        <v>350000</v>
      </c>
    </row>
    <row r="284" spans="1:6" ht="25.5">
      <c r="A284" s="39" t="s">
        <v>618</v>
      </c>
      <c r="B284" s="134" t="s">
        <v>621</v>
      </c>
      <c r="C284" s="136"/>
      <c r="D284" s="75">
        <f>D285</f>
        <v>651389.56000000006</v>
      </c>
      <c r="E284" s="75">
        <f t="shared" ref="E284:F284" si="90">E285</f>
        <v>43604.12</v>
      </c>
      <c r="F284" s="75">
        <f t="shared" si="90"/>
        <v>694993.67999999993</v>
      </c>
    </row>
    <row r="285" spans="1:6" ht="27" customHeight="1">
      <c r="A285" s="39" t="s">
        <v>619</v>
      </c>
      <c r="B285" s="134" t="s">
        <v>622</v>
      </c>
      <c r="C285" s="136"/>
      <c r="D285" s="75">
        <f>D286+D288+D289+D287</f>
        <v>651389.56000000006</v>
      </c>
      <c r="E285" s="75">
        <f t="shared" ref="E285:F285" si="91">E286+E288+E289+E287</f>
        <v>43604.12</v>
      </c>
      <c r="F285" s="75">
        <f t="shared" si="91"/>
        <v>694993.67999999993</v>
      </c>
    </row>
    <row r="286" spans="1:6" ht="38.25" customHeight="1">
      <c r="A286" s="39" t="s">
        <v>620</v>
      </c>
      <c r="B286" s="134" t="s">
        <v>662</v>
      </c>
      <c r="C286" s="136">
        <v>200</v>
      </c>
      <c r="D286" s="75">
        <v>130000</v>
      </c>
      <c r="E286" s="145"/>
      <c r="F286" s="75">
        <f t="shared" si="87"/>
        <v>130000</v>
      </c>
    </row>
    <row r="287" spans="1:6" ht="38.25" customHeight="1">
      <c r="A287" s="39" t="s">
        <v>707</v>
      </c>
      <c r="B287" s="147" t="s">
        <v>662</v>
      </c>
      <c r="C287" s="148">
        <v>600</v>
      </c>
      <c r="D287" s="75">
        <v>100000</v>
      </c>
      <c r="E287" s="145"/>
      <c r="F287" s="75">
        <f t="shared" si="87"/>
        <v>100000</v>
      </c>
    </row>
    <row r="288" spans="1:6" ht="38.25">
      <c r="A288" s="39" t="s">
        <v>741</v>
      </c>
      <c r="B288" s="134" t="s">
        <v>663</v>
      </c>
      <c r="C288" s="136">
        <v>200</v>
      </c>
      <c r="D288" s="75">
        <v>38349.56</v>
      </c>
      <c r="E288" s="145"/>
      <c r="F288" s="75">
        <f t="shared" si="87"/>
        <v>38349.56</v>
      </c>
    </row>
    <row r="289" spans="1:6" ht="63.75">
      <c r="A289" s="39" t="s">
        <v>667</v>
      </c>
      <c r="B289" s="134" t="s">
        <v>663</v>
      </c>
      <c r="C289" s="136">
        <v>100</v>
      </c>
      <c r="D289" s="75">
        <v>383040</v>
      </c>
      <c r="E289" s="145">
        <v>43604.12</v>
      </c>
      <c r="F289" s="75">
        <f t="shared" si="87"/>
        <v>426644.12</v>
      </c>
    </row>
    <row r="290" spans="1:6" ht="26.25" customHeight="1">
      <c r="A290" s="46" t="s">
        <v>784</v>
      </c>
      <c r="B290" s="154" t="s">
        <v>785</v>
      </c>
      <c r="C290" s="155"/>
      <c r="D290" s="75">
        <f>D291</f>
        <v>450000</v>
      </c>
      <c r="E290" s="75">
        <f t="shared" ref="E290:F290" si="92">E291</f>
        <v>0</v>
      </c>
      <c r="F290" s="75">
        <f t="shared" si="92"/>
        <v>450000</v>
      </c>
    </row>
    <row r="291" spans="1:6" ht="15">
      <c r="A291" s="46" t="s">
        <v>786</v>
      </c>
      <c r="B291" s="154" t="s">
        <v>787</v>
      </c>
      <c r="C291" s="155"/>
      <c r="D291" s="75">
        <f>D292+D294+D293</f>
        <v>450000</v>
      </c>
      <c r="E291" s="75">
        <f t="shared" ref="E291:F291" si="93">E292+E294+E293</f>
        <v>0</v>
      </c>
      <c r="F291" s="75">
        <f t="shared" si="93"/>
        <v>450000</v>
      </c>
    </row>
    <row r="292" spans="1:6" ht="38.25">
      <c r="A292" s="39" t="s">
        <v>788</v>
      </c>
      <c r="B292" s="154" t="s">
        <v>789</v>
      </c>
      <c r="C292" s="155">
        <v>200</v>
      </c>
      <c r="D292" s="75">
        <v>148500</v>
      </c>
      <c r="E292" s="145"/>
      <c r="F292" s="75">
        <f t="shared" si="87"/>
        <v>148500</v>
      </c>
    </row>
    <row r="293" spans="1:6" ht="38.25">
      <c r="A293" s="39" t="s">
        <v>901</v>
      </c>
      <c r="B293" s="233" t="s">
        <v>789</v>
      </c>
      <c r="C293" s="234">
        <v>600</v>
      </c>
      <c r="D293" s="75">
        <v>301500</v>
      </c>
      <c r="E293" s="145"/>
      <c r="F293" s="75">
        <f t="shared" si="87"/>
        <v>301500</v>
      </c>
    </row>
    <row r="294" spans="1:6" ht="38.25">
      <c r="A294" s="39" t="s">
        <v>790</v>
      </c>
      <c r="B294" s="154" t="s">
        <v>791</v>
      </c>
      <c r="C294" s="155">
        <v>200</v>
      </c>
      <c r="D294" s="75"/>
      <c r="E294" s="145"/>
      <c r="F294" s="75">
        <f t="shared" si="87"/>
        <v>0</v>
      </c>
    </row>
    <row r="295" spans="1:6" ht="25.5">
      <c r="A295" s="48" t="s">
        <v>310</v>
      </c>
      <c r="B295" s="49">
        <v>4000000000</v>
      </c>
      <c r="C295" s="116"/>
      <c r="D295" s="74">
        <f>D296+D299+D313+D333+D338</f>
        <v>48925164.169999994</v>
      </c>
      <c r="E295" s="74">
        <f>E296+E299+E313+E333+E338</f>
        <v>2511156.67</v>
      </c>
      <c r="F295" s="74">
        <f>F296+F299+F313+F333+F338</f>
        <v>51436320.839999996</v>
      </c>
    </row>
    <row r="296" spans="1:6" ht="25.5">
      <c r="A296" s="48" t="s">
        <v>13</v>
      </c>
      <c r="B296" s="49">
        <v>4090000000</v>
      </c>
      <c r="C296" s="116"/>
      <c r="D296" s="74">
        <f t="shared" ref="D296:F296" si="94">D297+D298</f>
        <v>710062</v>
      </c>
      <c r="E296" s="74">
        <f t="shared" si="94"/>
        <v>68101</v>
      </c>
      <c r="F296" s="74">
        <f t="shared" si="94"/>
        <v>778163</v>
      </c>
    </row>
    <row r="297" spans="1:6" ht="51" customHeight="1">
      <c r="A297" s="26" t="s">
        <v>107</v>
      </c>
      <c r="B297" s="25">
        <v>4090000270</v>
      </c>
      <c r="C297" s="116">
        <v>100</v>
      </c>
      <c r="D297" s="75">
        <v>605349</v>
      </c>
      <c r="E297" s="145">
        <v>68101</v>
      </c>
      <c r="F297" s="75">
        <f>D297+E297</f>
        <v>673450</v>
      </c>
    </row>
    <row r="298" spans="1:6" ht="27.75" customHeight="1">
      <c r="A298" s="26" t="s">
        <v>138</v>
      </c>
      <c r="B298" s="25">
        <v>4090000270</v>
      </c>
      <c r="C298" s="116">
        <v>200</v>
      </c>
      <c r="D298" s="75">
        <v>104713</v>
      </c>
      <c r="E298" s="145"/>
      <c r="F298" s="75">
        <f>D298+E298</f>
        <v>104713</v>
      </c>
    </row>
    <row r="299" spans="1:6" ht="27.75" customHeight="1">
      <c r="A299" s="61" t="s">
        <v>120</v>
      </c>
      <c r="B299" s="49">
        <v>4100000000</v>
      </c>
      <c r="C299" s="116"/>
      <c r="D299" s="74">
        <f>D300+D301+D302+D303+D307+D308+D309+D304+D305+D306+D310+D311+D312</f>
        <v>27478130.800000001</v>
      </c>
      <c r="E299" s="74">
        <f>E300+E301+E302+E303+E307+E308+E309+E304+E305+E306+E310+E311+E312</f>
        <v>2276039</v>
      </c>
      <c r="F299" s="74">
        <f>F300+F301+F302+F303+F307+F308+F309+F304+F305+F306+F310+F311+F312</f>
        <v>29754169.800000001</v>
      </c>
    </row>
    <row r="300" spans="1:6" ht="54.75" customHeight="1">
      <c r="A300" s="37" t="s">
        <v>108</v>
      </c>
      <c r="B300" s="25">
        <v>4190000250</v>
      </c>
      <c r="C300" s="116">
        <v>100</v>
      </c>
      <c r="D300" s="75">
        <v>1586404</v>
      </c>
      <c r="E300" s="145"/>
      <c r="F300" s="75">
        <f>D300+E300</f>
        <v>1586404</v>
      </c>
    </row>
    <row r="301" spans="1:6" ht="51.75" customHeight="1">
      <c r="A301" s="26" t="s">
        <v>109</v>
      </c>
      <c r="B301" s="25">
        <v>4190000280</v>
      </c>
      <c r="C301" s="116">
        <v>100</v>
      </c>
      <c r="D301" s="75">
        <v>16912800</v>
      </c>
      <c r="E301" s="145">
        <v>1401913</v>
      </c>
      <c r="F301" s="75">
        <f>D301+E301</f>
        <v>18314713</v>
      </c>
    </row>
    <row r="302" spans="1:6" ht="25.5" customHeight="1">
      <c r="A302" s="26" t="s">
        <v>139</v>
      </c>
      <c r="B302" s="25">
        <v>4190000280</v>
      </c>
      <c r="C302" s="116">
        <v>200</v>
      </c>
      <c r="D302" s="75">
        <v>987815.8</v>
      </c>
      <c r="E302" s="145"/>
      <c r="F302" s="75">
        <f>D302+E302</f>
        <v>987815.8</v>
      </c>
    </row>
    <row r="303" spans="1:6" ht="25.5">
      <c r="A303" s="26" t="s">
        <v>110</v>
      </c>
      <c r="B303" s="25">
        <v>4190000280</v>
      </c>
      <c r="C303" s="116">
        <v>800</v>
      </c>
      <c r="D303" s="75">
        <v>25400</v>
      </c>
      <c r="E303" s="145"/>
      <c r="F303" s="75">
        <f>D303+E303</f>
        <v>25400</v>
      </c>
    </row>
    <row r="304" spans="1:6" ht="54.75" customHeight="1">
      <c r="A304" s="26" t="s">
        <v>121</v>
      </c>
      <c r="B304" s="114" t="s">
        <v>116</v>
      </c>
      <c r="C304" s="41" t="s">
        <v>7</v>
      </c>
      <c r="D304" s="75">
        <v>1935986</v>
      </c>
      <c r="E304" s="145">
        <v>249257</v>
      </c>
      <c r="F304" s="75">
        <f>D304+E304</f>
        <v>2185243</v>
      </c>
    </row>
    <row r="305" spans="1:6" ht="39.75" customHeight="1">
      <c r="A305" s="26" t="s">
        <v>140</v>
      </c>
      <c r="B305" s="114" t="s">
        <v>116</v>
      </c>
      <c r="C305" s="41" t="s">
        <v>70</v>
      </c>
      <c r="D305" s="75">
        <v>166936</v>
      </c>
      <c r="E305" s="145"/>
      <c r="F305" s="75">
        <f t="shared" ref="F305:F312" si="95">D305+E305</f>
        <v>166936</v>
      </c>
    </row>
    <row r="306" spans="1:6" ht="25.5">
      <c r="A306" s="26" t="s">
        <v>184</v>
      </c>
      <c r="B306" s="114" t="s">
        <v>116</v>
      </c>
      <c r="C306" s="41" t="s">
        <v>183</v>
      </c>
      <c r="D306" s="75">
        <v>2000</v>
      </c>
      <c r="E306" s="145"/>
      <c r="F306" s="75">
        <f t="shared" si="95"/>
        <v>2000</v>
      </c>
    </row>
    <row r="307" spans="1:6" ht="52.5" customHeight="1">
      <c r="A307" s="26" t="s">
        <v>111</v>
      </c>
      <c r="B307" s="25">
        <v>4190000290</v>
      </c>
      <c r="C307" s="116">
        <v>100</v>
      </c>
      <c r="D307" s="75">
        <v>4030108</v>
      </c>
      <c r="E307" s="145">
        <v>453387</v>
      </c>
      <c r="F307" s="75">
        <f t="shared" si="95"/>
        <v>4483495</v>
      </c>
    </row>
    <row r="308" spans="1:6" ht="39.75" customHeight="1">
      <c r="A308" s="26" t="s">
        <v>141</v>
      </c>
      <c r="B308" s="25">
        <v>4190000290</v>
      </c>
      <c r="C308" s="116">
        <v>200</v>
      </c>
      <c r="D308" s="75">
        <v>221813</v>
      </c>
      <c r="E308" s="145"/>
      <c r="F308" s="75">
        <f t="shared" si="95"/>
        <v>221813</v>
      </c>
    </row>
    <row r="309" spans="1:6" ht="25.5" customHeight="1">
      <c r="A309" s="26" t="s">
        <v>112</v>
      </c>
      <c r="B309" s="25">
        <v>4190000290</v>
      </c>
      <c r="C309" s="116">
        <v>800</v>
      </c>
      <c r="D309" s="75">
        <v>2000</v>
      </c>
      <c r="E309" s="145"/>
      <c r="F309" s="75">
        <f t="shared" si="95"/>
        <v>2000</v>
      </c>
    </row>
    <row r="310" spans="1:6" ht="51" customHeight="1">
      <c r="A310" s="26" t="s">
        <v>185</v>
      </c>
      <c r="B310" s="25">
        <v>4190000370</v>
      </c>
      <c r="C310" s="116">
        <v>100</v>
      </c>
      <c r="D310" s="75">
        <v>1524283</v>
      </c>
      <c r="E310" s="145">
        <v>171482</v>
      </c>
      <c r="F310" s="75">
        <f t="shared" si="95"/>
        <v>1695765</v>
      </c>
    </row>
    <row r="311" spans="1:6" ht="38.25">
      <c r="A311" s="26" t="s">
        <v>186</v>
      </c>
      <c r="B311" s="25">
        <v>4190000370</v>
      </c>
      <c r="C311" s="116">
        <v>200</v>
      </c>
      <c r="D311" s="75">
        <v>82585</v>
      </c>
      <c r="E311" s="145"/>
      <c r="F311" s="75">
        <f t="shared" si="95"/>
        <v>82585</v>
      </c>
    </row>
    <row r="312" spans="1:6" ht="25.5" customHeight="1">
      <c r="A312" s="26" t="s">
        <v>308</v>
      </c>
      <c r="B312" s="25">
        <v>4190000370</v>
      </c>
      <c r="C312" s="116">
        <v>800</v>
      </c>
      <c r="D312" s="75"/>
      <c r="E312" s="145"/>
      <c r="F312" s="75">
        <f t="shared" si="95"/>
        <v>0</v>
      </c>
    </row>
    <row r="313" spans="1:6" ht="14.25">
      <c r="A313" s="61" t="s">
        <v>14</v>
      </c>
      <c r="B313" s="49">
        <v>4290000000</v>
      </c>
      <c r="C313" s="116"/>
      <c r="D313" s="74">
        <f>D314+D316+D318+D319+D320+D323+D324+D321+D322+D327+D328+D330+D317+D329+D331+D332+D325+D315+D326</f>
        <v>20460616.629999999</v>
      </c>
      <c r="E313" s="74">
        <f t="shared" ref="E313:F313" si="96">E314+E316+E318+E319+E320+E323+E324+E321+E322+E327+E328+E330+E317+E329+E331+E332+E325+E315+E326</f>
        <v>11000</v>
      </c>
      <c r="F313" s="74">
        <f t="shared" si="96"/>
        <v>20471616.629999999</v>
      </c>
    </row>
    <row r="314" spans="1:6" ht="25.5">
      <c r="A314" s="26" t="s">
        <v>113</v>
      </c>
      <c r="B314" s="25">
        <v>4290020090</v>
      </c>
      <c r="C314" s="116">
        <v>800</v>
      </c>
      <c r="D314" s="75">
        <v>190197.68</v>
      </c>
      <c r="E314" s="145"/>
      <c r="F314" s="75">
        <f>D314+E314</f>
        <v>190197.68</v>
      </c>
    </row>
    <row r="315" spans="1:6" ht="40.5" customHeight="1">
      <c r="A315" s="26" t="s">
        <v>934</v>
      </c>
      <c r="B315" s="264">
        <v>4290090080</v>
      </c>
      <c r="C315" s="263">
        <v>800</v>
      </c>
      <c r="D315" s="145">
        <v>6738863.5</v>
      </c>
      <c r="E315" s="145"/>
      <c r="F315" s="75">
        <f>D315+E315</f>
        <v>6738863.5</v>
      </c>
    </row>
    <row r="316" spans="1:6" ht="38.25" customHeight="1">
      <c r="A316" s="26" t="s">
        <v>143</v>
      </c>
      <c r="B316" s="25">
        <v>4290020150</v>
      </c>
      <c r="C316" s="116">
        <v>200</v>
      </c>
      <c r="D316" s="75">
        <v>320000</v>
      </c>
      <c r="E316" s="145"/>
      <c r="F316" s="75">
        <f t="shared" ref="F316:F328" si="97">D316+E316</f>
        <v>320000</v>
      </c>
    </row>
    <row r="317" spans="1:6" ht="52.5" customHeight="1">
      <c r="A317" s="26" t="s">
        <v>803</v>
      </c>
      <c r="B317" s="25">
        <v>4290008100</v>
      </c>
      <c r="C317" s="157">
        <v>500</v>
      </c>
      <c r="D317" s="75">
        <v>966300</v>
      </c>
      <c r="E317" s="145"/>
      <c r="F317" s="75">
        <f t="shared" si="97"/>
        <v>966300</v>
      </c>
    </row>
    <row r="318" spans="1:6" ht="67.5" customHeight="1">
      <c r="A318" s="26" t="s">
        <v>17</v>
      </c>
      <c r="B318" s="25">
        <v>4290000300</v>
      </c>
      <c r="C318" s="116">
        <v>100</v>
      </c>
      <c r="D318" s="75">
        <v>3983834</v>
      </c>
      <c r="E318" s="145"/>
      <c r="F318" s="75">
        <f t="shared" si="97"/>
        <v>3983834</v>
      </c>
    </row>
    <row r="319" spans="1:6" ht="39.75" customHeight="1">
      <c r="A319" s="26" t="s">
        <v>144</v>
      </c>
      <c r="B319" s="25">
        <v>4290000300</v>
      </c>
      <c r="C319" s="116">
        <v>200</v>
      </c>
      <c r="D319" s="75">
        <v>2766713</v>
      </c>
      <c r="E319" s="145">
        <v>9650</v>
      </c>
      <c r="F319" s="75">
        <f t="shared" si="97"/>
        <v>2776363</v>
      </c>
    </row>
    <row r="320" spans="1:6" ht="37.5" customHeight="1">
      <c r="A320" s="26" t="s">
        <v>18</v>
      </c>
      <c r="B320" s="25">
        <v>4290000300</v>
      </c>
      <c r="C320" s="116">
        <v>800</v>
      </c>
      <c r="D320" s="75">
        <v>8046</v>
      </c>
      <c r="E320" s="145">
        <v>1350</v>
      </c>
      <c r="F320" s="75">
        <f t="shared" si="97"/>
        <v>9396</v>
      </c>
    </row>
    <row r="321" spans="1:6" ht="51.75" customHeight="1">
      <c r="A321" s="45" t="s">
        <v>358</v>
      </c>
      <c r="B321" s="114" t="s">
        <v>364</v>
      </c>
      <c r="C321" s="116">
        <v>100</v>
      </c>
      <c r="D321" s="75">
        <v>479505</v>
      </c>
      <c r="E321" s="145"/>
      <c r="F321" s="75">
        <f t="shared" si="97"/>
        <v>479505</v>
      </c>
    </row>
    <row r="322" spans="1:6" ht="51.75" customHeight="1">
      <c r="A322" s="45" t="s">
        <v>359</v>
      </c>
      <c r="B322" s="114" t="s">
        <v>365</v>
      </c>
      <c r="C322" s="116">
        <v>100</v>
      </c>
      <c r="D322" s="75">
        <v>424402</v>
      </c>
      <c r="E322" s="145"/>
      <c r="F322" s="75">
        <f t="shared" si="97"/>
        <v>424402</v>
      </c>
    </row>
    <row r="323" spans="1:6" ht="28.5" customHeight="1">
      <c r="A323" s="56" t="s">
        <v>155</v>
      </c>
      <c r="B323" s="62">
        <v>4290020180</v>
      </c>
      <c r="C323" s="62">
        <v>200</v>
      </c>
      <c r="D323" s="77">
        <v>210000</v>
      </c>
      <c r="E323" s="145"/>
      <c r="F323" s="75">
        <f t="shared" si="97"/>
        <v>210000</v>
      </c>
    </row>
    <row r="324" spans="1:6" ht="26.25" customHeight="1">
      <c r="A324" s="37" t="s">
        <v>114</v>
      </c>
      <c r="B324" s="25">
        <v>4290007010</v>
      </c>
      <c r="C324" s="116">
        <v>300</v>
      </c>
      <c r="D324" s="75">
        <v>1516400</v>
      </c>
      <c r="E324" s="145"/>
      <c r="F324" s="75">
        <f t="shared" si="97"/>
        <v>1516400</v>
      </c>
    </row>
    <row r="325" spans="1:6" ht="38.25">
      <c r="A325" s="37" t="s">
        <v>923</v>
      </c>
      <c r="B325" s="259">
        <v>4290007040</v>
      </c>
      <c r="C325" s="258">
        <v>300</v>
      </c>
      <c r="D325" s="75">
        <v>10000</v>
      </c>
      <c r="E325" s="145">
        <v>-10000</v>
      </c>
      <c r="F325" s="75">
        <f t="shared" si="97"/>
        <v>0</v>
      </c>
    </row>
    <row r="326" spans="1:6" ht="64.5" customHeight="1">
      <c r="A326" s="37" t="s">
        <v>940</v>
      </c>
      <c r="B326" s="268">
        <v>4290007030</v>
      </c>
      <c r="C326" s="267">
        <v>300</v>
      </c>
      <c r="D326" s="75">
        <v>5000</v>
      </c>
      <c r="E326" s="145">
        <v>10000</v>
      </c>
      <c r="F326" s="75">
        <f t="shared" si="97"/>
        <v>15000</v>
      </c>
    </row>
    <row r="327" spans="1:6" ht="26.25" customHeight="1">
      <c r="A327" s="26" t="s">
        <v>148</v>
      </c>
      <c r="B327" s="25">
        <v>4290020120</v>
      </c>
      <c r="C327" s="148">
        <v>800</v>
      </c>
      <c r="D327" s="75">
        <v>50000</v>
      </c>
      <c r="E327" s="145"/>
      <c r="F327" s="75">
        <f t="shared" si="97"/>
        <v>50000</v>
      </c>
    </row>
    <row r="328" spans="1:6" ht="39.75" customHeight="1">
      <c r="A328" s="26" t="s">
        <v>142</v>
      </c>
      <c r="B328" s="25">
        <v>4290020140</v>
      </c>
      <c r="C328" s="148">
        <v>200</v>
      </c>
      <c r="D328" s="75">
        <v>290500</v>
      </c>
      <c r="E328" s="145"/>
      <c r="F328" s="75">
        <f t="shared" si="97"/>
        <v>290500</v>
      </c>
    </row>
    <row r="329" spans="1:6" ht="15">
      <c r="A329" s="26" t="s">
        <v>820</v>
      </c>
      <c r="B329" s="235">
        <v>4290000460</v>
      </c>
      <c r="C329" s="176">
        <v>800</v>
      </c>
      <c r="D329" s="145">
        <v>131303</v>
      </c>
      <c r="E329" s="145"/>
      <c r="F329" s="145">
        <f>D329+E329</f>
        <v>131303</v>
      </c>
    </row>
    <row r="330" spans="1:6" ht="25.5">
      <c r="A330" s="26" t="s">
        <v>816</v>
      </c>
      <c r="B330" s="25">
        <v>4290000630</v>
      </c>
      <c r="C330" s="150">
        <v>200</v>
      </c>
      <c r="D330" s="75">
        <v>0</v>
      </c>
      <c r="E330" s="145"/>
      <c r="F330" s="75">
        <f>D330+E330</f>
        <v>0</v>
      </c>
    </row>
    <row r="331" spans="1:6" ht="25.5">
      <c r="A331" s="26" t="s">
        <v>919</v>
      </c>
      <c r="B331" s="240">
        <v>4290008020</v>
      </c>
      <c r="C331" s="234">
        <v>500</v>
      </c>
      <c r="D331" s="75">
        <v>600000</v>
      </c>
      <c r="E331" s="145"/>
      <c r="F331" s="75">
        <f>D331+E331</f>
        <v>600000</v>
      </c>
    </row>
    <row r="332" spans="1:6" ht="38.25">
      <c r="A332" s="26" t="s">
        <v>902</v>
      </c>
      <c r="B332" s="235">
        <v>4290008150</v>
      </c>
      <c r="C332" s="234">
        <v>500</v>
      </c>
      <c r="D332" s="75">
        <v>1769552.45</v>
      </c>
      <c r="E332" s="145"/>
      <c r="F332" s="75">
        <f>D332+E332</f>
        <v>1769552.45</v>
      </c>
    </row>
    <row r="333" spans="1:6" ht="37.5" customHeight="1">
      <c r="A333" s="61" t="s">
        <v>15</v>
      </c>
      <c r="B333" s="49">
        <v>4300000000</v>
      </c>
      <c r="C333" s="116"/>
      <c r="D333" s="74">
        <f t="shared" ref="D333:F333" si="98">D334</f>
        <v>265309.33</v>
      </c>
      <c r="E333" s="74">
        <f t="shared" si="98"/>
        <v>156016.67000000001</v>
      </c>
      <c r="F333" s="74">
        <f t="shared" si="98"/>
        <v>421326</v>
      </c>
    </row>
    <row r="334" spans="1:6" ht="15">
      <c r="A334" s="37" t="s">
        <v>14</v>
      </c>
      <c r="B334" s="25">
        <v>4390000000</v>
      </c>
      <c r="C334" s="116"/>
      <c r="D334" s="75">
        <f>D335+D336+D337</f>
        <v>265309.33</v>
      </c>
      <c r="E334" s="75">
        <f>E335+E336+E337</f>
        <v>156016.67000000001</v>
      </c>
      <c r="F334" s="75">
        <f>F335+F336+F337</f>
        <v>421326</v>
      </c>
    </row>
    <row r="335" spans="1:6" ht="39" customHeight="1">
      <c r="A335" s="26" t="s">
        <v>145</v>
      </c>
      <c r="B335" s="25">
        <v>4390080350</v>
      </c>
      <c r="C335" s="116">
        <v>200</v>
      </c>
      <c r="D335" s="75">
        <v>6189</v>
      </c>
      <c r="E335" s="145"/>
      <c r="F335" s="75">
        <f>D335+E335</f>
        <v>6189</v>
      </c>
    </row>
    <row r="336" spans="1:6" ht="51">
      <c r="A336" s="45" t="s">
        <v>744</v>
      </c>
      <c r="B336" s="25">
        <v>4390080370</v>
      </c>
      <c r="C336" s="116">
        <v>200</v>
      </c>
      <c r="D336" s="75">
        <v>30983.33</v>
      </c>
      <c r="E336" s="145">
        <v>156016.67000000001</v>
      </c>
      <c r="F336" s="75">
        <f t="shared" ref="F336:F337" si="99">D336+E336</f>
        <v>187000</v>
      </c>
    </row>
    <row r="337" spans="1:6" ht="81.75" customHeight="1">
      <c r="A337" s="45" t="s">
        <v>371</v>
      </c>
      <c r="B337" s="25">
        <v>4390082400</v>
      </c>
      <c r="C337" s="143">
        <v>200</v>
      </c>
      <c r="D337" s="75">
        <v>228137</v>
      </c>
      <c r="E337" s="145"/>
      <c r="F337" s="75">
        <f t="shared" si="99"/>
        <v>228137</v>
      </c>
    </row>
    <row r="338" spans="1:6" ht="38.25" customHeight="1">
      <c r="A338" s="151" t="s">
        <v>759</v>
      </c>
      <c r="B338" s="49">
        <v>4400000000</v>
      </c>
      <c r="C338" s="40"/>
      <c r="D338" s="74">
        <f t="shared" ref="D338:F338" si="100">D339</f>
        <v>11045.41</v>
      </c>
      <c r="E338" s="74">
        <f t="shared" si="100"/>
        <v>0</v>
      </c>
      <c r="F338" s="74">
        <f t="shared" si="100"/>
        <v>11045.41</v>
      </c>
    </row>
    <row r="339" spans="1:6" ht="15">
      <c r="A339" s="58" t="s">
        <v>14</v>
      </c>
      <c r="B339" s="25">
        <v>4490000000</v>
      </c>
      <c r="C339" s="40"/>
      <c r="D339" s="75">
        <f>D340</f>
        <v>11045.41</v>
      </c>
      <c r="E339" s="75">
        <f>E340</f>
        <v>0</v>
      </c>
      <c r="F339" s="75">
        <f>F340</f>
        <v>11045.41</v>
      </c>
    </row>
    <row r="340" spans="1:6" ht="50.25" customHeight="1">
      <c r="A340" s="39" t="s">
        <v>971</v>
      </c>
      <c r="B340" s="25">
        <v>4490051200</v>
      </c>
      <c r="C340" s="40">
        <v>200</v>
      </c>
      <c r="D340" s="75">
        <v>11045.41</v>
      </c>
      <c r="E340" s="145"/>
      <c r="F340" s="75">
        <f>D340+E340</f>
        <v>11045.41</v>
      </c>
    </row>
    <row r="341" spans="1:6" ht="15.75" customHeight="1">
      <c r="A341" s="48" t="s">
        <v>16</v>
      </c>
      <c r="B341" s="63"/>
      <c r="C341" s="116"/>
      <c r="D341" s="74">
        <f>D19+D117+D148+D158+D164+D174+D181+D197+D245+D256+D268+D275+D295</f>
        <v>301434517.74000001</v>
      </c>
      <c r="E341" s="74">
        <f>E19+E117+E148+E158+E164+E174+E181+E197+E245+E256+E268+E275+E295</f>
        <v>3235460.79</v>
      </c>
      <c r="F341" s="74">
        <f>F19+F117+F148+F158+F164+F174+F181+F197+F245+F256+F268+F275+F295</f>
        <v>304669978.53000003</v>
      </c>
    </row>
  </sheetData>
  <mergeCells count="27">
    <mergeCell ref="A12:F12"/>
    <mergeCell ref="A13:F13"/>
    <mergeCell ref="A14:F14"/>
    <mergeCell ref="A15:F15"/>
    <mergeCell ref="A1:F1"/>
    <mergeCell ref="A2:F2"/>
    <mergeCell ref="B3:F3"/>
    <mergeCell ref="B4:F4"/>
    <mergeCell ref="A5:F5"/>
    <mergeCell ref="A6:F6"/>
    <mergeCell ref="A7:F7"/>
    <mergeCell ref="B8:F8"/>
    <mergeCell ref="B9:F9"/>
    <mergeCell ref="A10:F10"/>
    <mergeCell ref="D17:D18"/>
    <mergeCell ref="E17:E18"/>
    <mergeCell ref="F17:F18"/>
    <mergeCell ref="A16:F16"/>
    <mergeCell ref="A40:A41"/>
    <mergeCell ref="B40:B41"/>
    <mergeCell ref="C40:C41"/>
    <mergeCell ref="D40:D41"/>
    <mergeCell ref="A17:A18"/>
    <mergeCell ref="B17:B18"/>
    <mergeCell ref="C17:C18"/>
    <mergeCell ref="F40:F41"/>
    <mergeCell ref="E40:E41"/>
  </mergeCells>
  <pageMargins left="0.74" right="0.59055118110236227" top="0.74803149606299213" bottom="0.74803149606299213" header="0.31496062992125984" footer="0.31496062992125984"/>
  <pageSetup paperSize="9" scale="67" fitToHeight="12" orientation="portrait" r:id="rId1"/>
  <rowBreaks count="10" manualBreakCount="10">
    <brk id="39" max="5" man="1"/>
    <brk id="67" max="5" man="1"/>
    <brk id="88" max="5" man="1"/>
    <brk id="125" max="5" man="1"/>
    <brk id="150" max="5" man="1"/>
    <brk id="184" max="5" man="1"/>
    <brk id="215" max="5" man="1"/>
    <brk id="253" max="5" man="1"/>
    <brk id="288" max="5" man="1"/>
    <brk id="31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topLeftCell="A23" zoomScale="105" zoomScaleSheetLayoutView="105" workbookViewId="0">
      <selection activeCell="E53" sqref="E16:E53"/>
    </sheetView>
  </sheetViews>
  <sheetFormatPr defaultRowHeight="15"/>
  <cols>
    <col min="1" max="1" width="8.5703125" customWidth="1"/>
    <col min="2" max="2" width="54.140625" customWidth="1"/>
    <col min="3" max="3" width="15.140625" customWidth="1"/>
    <col min="4" max="4" width="13.7109375" customWidth="1"/>
    <col min="5" max="5" width="16.5703125" customWidth="1"/>
  </cols>
  <sheetData>
    <row r="1" spans="1:5" ht="15.75">
      <c r="B1" s="295" t="s">
        <v>285</v>
      </c>
      <c r="C1" s="295"/>
      <c r="D1" s="295"/>
      <c r="E1" s="295"/>
    </row>
    <row r="2" spans="1:5" ht="15.75">
      <c r="B2" s="295" t="s">
        <v>0</v>
      </c>
      <c r="C2" s="295"/>
      <c r="D2" s="295"/>
      <c r="E2" s="295"/>
    </row>
    <row r="3" spans="1:5" ht="15.75">
      <c r="B3" s="295" t="s">
        <v>1</v>
      </c>
      <c r="C3" s="295"/>
      <c r="D3" s="295"/>
      <c r="E3" s="295"/>
    </row>
    <row r="4" spans="1:5" ht="15.75">
      <c r="B4" s="295" t="s">
        <v>2</v>
      </c>
      <c r="C4" s="295"/>
      <c r="D4" s="295"/>
      <c r="E4" s="295"/>
    </row>
    <row r="5" spans="1:5" ht="15.75">
      <c r="B5" s="295" t="s">
        <v>974</v>
      </c>
      <c r="C5" s="295"/>
      <c r="D5" s="295"/>
      <c r="E5" s="295"/>
    </row>
    <row r="6" spans="1:5" ht="15.75">
      <c r="B6" s="295" t="s">
        <v>115</v>
      </c>
      <c r="C6" s="295"/>
      <c r="D6" s="295"/>
      <c r="E6" s="295"/>
    </row>
    <row r="7" spans="1:5" ht="15.75">
      <c r="B7" s="295" t="s">
        <v>0</v>
      </c>
      <c r="C7" s="295"/>
      <c r="D7" s="295"/>
      <c r="E7" s="295"/>
    </row>
    <row r="8" spans="1:5" ht="15.75">
      <c r="B8" s="295" t="s">
        <v>1</v>
      </c>
      <c r="C8" s="295"/>
      <c r="D8" s="295"/>
      <c r="E8" s="295"/>
    </row>
    <row r="9" spans="1:5" ht="15.75">
      <c r="B9" s="295" t="s">
        <v>2</v>
      </c>
      <c r="C9" s="295"/>
      <c r="D9" s="295"/>
      <c r="E9" s="295"/>
    </row>
    <row r="10" spans="1:5" ht="18.75">
      <c r="A10" s="2"/>
      <c r="B10" s="295" t="s">
        <v>814</v>
      </c>
      <c r="C10" s="295"/>
      <c r="D10" s="295"/>
      <c r="E10" s="295"/>
    </row>
    <row r="11" spans="1:5" ht="9" customHeight="1">
      <c r="A11" s="2"/>
      <c r="B11" s="35"/>
    </row>
    <row r="12" spans="1:5" ht="15" customHeight="1">
      <c r="A12" s="302" t="s">
        <v>21</v>
      </c>
      <c r="B12" s="302"/>
      <c r="C12" s="302"/>
      <c r="D12" s="302"/>
      <c r="E12" s="302"/>
    </row>
    <row r="13" spans="1:5" ht="31.5" customHeight="1">
      <c r="A13" s="302" t="s">
        <v>693</v>
      </c>
      <c r="B13" s="302"/>
      <c r="C13" s="302"/>
      <c r="D13" s="302"/>
      <c r="E13" s="302"/>
    </row>
    <row r="14" spans="1:5" ht="17.25" customHeight="1">
      <c r="A14" s="347" t="s">
        <v>295</v>
      </c>
      <c r="B14" s="347"/>
      <c r="C14" s="347"/>
      <c r="D14" s="347"/>
      <c r="E14" s="347"/>
    </row>
    <row r="15" spans="1:5" ht="54" customHeight="1">
      <c r="A15" s="13"/>
      <c r="B15" s="9" t="s">
        <v>3</v>
      </c>
      <c r="C15" s="129" t="s">
        <v>673</v>
      </c>
      <c r="D15" s="182" t="s">
        <v>827</v>
      </c>
      <c r="E15" s="182" t="s">
        <v>673</v>
      </c>
    </row>
    <row r="16" spans="1:5">
      <c r="A16" s="12" t="s">
        <v>40</v>
      </c>
      <c r="B16" s="8" t="s">
        <v>22</v>
      </c>
      <c r="C16" s="73">
        <f>C17+C18+C20+C21+C22+C23+C24</f>
        <v>29669877.449999999</v>
      </c>
      <c r="D16" s="190">
        <f>D17+D18+D20+D21+D22+D23+D24</f>
        <v>1967005.12</v>
      </c>
      <c r="E16" s="190">
        <f>E17+E18+E20+E21+E22+E23+E24</f>
        <v>31636882.57</v>
      </c>
    </row>
    <row r="17" spans="1:5" s="4" customFormat="1" ht="27.75" customHeight="1">
      <c r="A17" s="11" t="s">
        <v>75</v>
      </c>
      <c r="B17" s="15" t="s">
        <v>76</v>
      </c>
      <c r="C17" s="79">
        <v>1586404</v>
      </c>
      <c r="D17" s="79"/>
      <c r="E17" s="79">
        <f>C17+D17</f>
        <v>1586404</v>
      </c>
    </row>
    <row r="18" spans="1:5" ht="29.25" customHeight="1">
      <c r="A18" s="346" t="s">
        <v>41</v>
      </c>
      <c r="B18" s="345" t="s">
        <v>171</v>
      </c>
      <c r="C18" s="79">
        <v>710062</v>
      </c>
      <c r="D18" s="79">
        <v>68101</v>
      </c>
      <c r="E18" s="79">
        <f t="shared" ref="E18:E24" si="0">C18+D18</f>
        <v>778163</v>
      </c>
    </row>
    <row r="19" spans="1:5" ht="15" hidden="1" customHeight="1">
      <c r="A19" s="346"/>
      <c r="B19" s="345"/>
      <c r="C19" s="78"/>
      <c r="D19" s="79"/>
      <c r="E19" s="79">
        <f t="shared" si="0"/>
        <v>0</v>
      </c>
    </row>
    <row r="20" spans="1:5" ht="38.25">
      <c r="A20" s="23" t="s">
        <v>42</v>
      </c>
      <c r="B20" s="20" t="s">
        <v>172</v>
      </c>
      <c r="C20" s="80">
        <v>18347405.359999999</v>
      </c>
      <c r="D20" s="79">
        <v>1445517.12</v>
      </c>
      <c r="E20" s="79">
        <f t="shared" si="0"/>
        <v>19792922.48</v>
      </c>
    </row>
    <row r="21" spans="1:5">
      <c r="A21" s="11" t="s">
        <v>73</v>
      </c>
      <c r="B21" s="10" t="s">
        <v>74</v>
      </c>
      <c r="C21" s="78">
        <v>11045.41</v>
      </c>
      <c r="D21" s="79"/>
      <c r="E21" s="79">
        <f t="shared" si="0"/>
        <v>11045.41</v>
      </c>
    </row>
    <row r="22" spans="1:5" ht="38.25">
      <c r="A22" s="11" t="s">
        <v>43</v>
      </c>
      <c r="B22" s="15" t="s">
        <v>23</v>
      </c>
      <c r="C22" s="79">
        <v>4253921</v>
      </c>
      <c r="D22" s="79">
        <v>453387</v>
      </c>
      <c r="E22" s="79">
        <f t="shared" si="0"/>
        <v>4707308</v>
      </c>
    </row>
    <row r="23" spans="1:5">
      <c r="A23" s="11" t="s">
        <v>44</v>
      </c>
      <c r="B23" s="10" t="s">
        <v>24</v>
      </c>
      <c r="C23" s="75">
        <v>190197.68</v>
      </c>
      <c r="D23" s="79"/>
      <c r="E23" s="79">
        <f t="shared" si="0"/>
        <v>190197.68</v>
      </c>
    </row>
    <row r="24" spans="1:5">
      <c r="A24" s="11" t="s">
        <v>45</v>
      </c>
      <c r="B24" s="10" t="s">
        <v>25</v>
      </c>
      <c r="C24" s="78">
        <v>4570842</v>
      </c>
      <c r="D24" s="79"/>
      <c r="E24" s="79">
        <f t="shared" si="0"/>
        <v>4570842</v>
      </c>
    </row>
    <row r="25" spans="1:5" ht="16.5" customHeight="1">
      <c r="A25" s="342" t="s">
        <v>46</v>
      </c>
      <c r="B25" s="343" t="s">
        <v>26</v>
      </c>
      <c r="C25" s="344">
        <f t="shared" ref="C25:E25" si="1">C27</f>
        <v>8948800</v>
      </c>
      <c r="D25" s="344">
        <f t="shared" ref="D25" si="2">D27</f>
        <v>11000</v>
      </c>
      <c r="E25" s="344">
        <f t="shared" si="1"/>
        <v>8959800</v>
      </c>
    </row>
    <row r="26" spans="1:5" ht="15" hidden="1" customHeight="1">
      <c r="A26" s="342"/>
      <c r="B26" s="343"/>
      <c r="C26" s="344"/>
      <c r="D26" s="344"/>
      <c r="E26" s="344"/>
    </row>
    <row r="27" spans="1:5">
      <c r="A27" s="184" t="s">
        <v>745</v>
      </c>
      <c r="B27" s="345" t="s">
        <v>746</v>
      </c>
      <c r="C27" s="79">
        <v>8948800</v>
      </c>
      <c r="D27" s="79">
        <v>11000</v>
      </c>
      <c r="E27" s="79">
        <f>C27+D27</f>
        <v>8959800</v>
      </c>
    </row>
    <row r="28" spans="1:5" ht="15" hidden="1" customHeight="1">
      <c r="A28" s="184"/>
      <c r="B28" s="345"/>
      <c r="C28" s="78"/>
      <c r="D28" s="79"/>
      <c r="E28" s="78"/>
    </row>
    <row r="29" spans="1:5" ht="14.25" customHeight="1">
      <c r="A29" s="12" t="s">
        <v>47</v>
      </c>
      <c r="B29" s="8" t="s">
        <v>27</v>
      </c>
      <c r="C29" s="73">
        <f t="shared" ref="C29:E29" si="3">C30+C31+C32</f>
        <v>37252349.739999995</v>
      </c>
      <c r="D29" s="190">
        <f t="shared" si="3"/>
        <v>156016.67000000001</v>
      </c>
      <c r="E29" s="190">
        <f t="shared" si="3"/>
        <v>37408366.409999996</v>
      </c>
    </row>
    <row r="30" spans="1:5">
      <c r="A30" s="11" t="s">
        <v>48</v>
      </c>
      <c r="B30" s="10" t="s">
        <v>28</v>
      </c>
      <c r="C30" s="78">
        <v>259120.33</v>
      </c>
      <c r="D30" s="79">
        <v>156016.67000000001</v>
      </c>
      <c r="E30" s="78">
        <f>C30+D30</f>
        <v>415137</v>
      </c>
    </row>
    <row r="31" spans="1:5">
      <c r="A31" s="11" t="s">
        <v>49</v>
      </c>
      <c r="B31" s="10" t="s">
        <v>29</v>
      </c>
      <c r="C31" s="78">
        <v>34778229.409999996</v>
      </c>
      <c r="D31" s="79"/>
      <c r="E31" s="78">
        <f t="shared" ref="E31:E32" si="4">C31+D31</f>
        <v>34778229.409999996</v>
      </c>
    </row>
    <row r="32" spans="1:5">
      <c r="A32" s="11" t="s">
        <v>50</v>
      </c>
      <c r="B32" s="10" t="s">
        <v>30</v>
      </c>
      <c r="C32" s="78">
        <v>2215000</v>
      </c>
      <c r="D32" s="79"/>
      <c r="E32" s="78">
        <f t="shared" si="4"/>
        <v>2215000</v>
      </c>
    </row>
    <row r="33" spans="1:5">
      <c r="A33" s="17" t="s">
        <v>174</v>
      </c>
      <c r="B33" s="14" t="s">
        <v>173</v>
      </c>
      <c r="C33" s="73">
        <f t="shared" ref="C33:E33" si="5">C34+C35+C36</f>
        <v>44744601.030000001</v>
      </c>
      <c r="D33" s="190">
        <f t="shared" si="5"/>
        <v>65000</v>
      </c>
      <c r="E33" s="190">
        <f t="shared" si="5"/>
        <v>44809601.030000001</v>
      </c>
    </row>
    <row r="34" spans="1:5">
      <c r="A34" s="18" t="s">
        <v>169</v>
      </c>
      <c r="B34" s="15" t="s">
        <v>175</v>
      </c>
      <c r="C34" s="81">
        <v>2320100</v>
      </c>
      <c r="D34" s="79"/>
      <c r="E34" s="81">
        <f>C34+D34</f>
        <v>2320100</v>
      </c>
    </row>
    <row r="35" spans="1:5">
      <c r="A35" s="18" t="s">
        <v>168</v>
      </c>
      <c r="B35" s="15" t="s">
        <v>176</v>
      </c>
      <c r="C35" s="78">
        <v>40211060.030000001</v>
      </c>
      <c r="D35" s="79"/>
      <c r="E35" s="81">
        <f t="shared" ref="E35:E36" si="6">C35+D35</f>
        <v>40211060.030000001</v>
      </c>
    </row>
    <row r="36" spans="1:5">
      <c r="A36" s="18" t="s">
        <v>170</v>
      </c>
      <c r="B36" s="15" t="s">
        <v>177</v>
      </c>
      <c r="C36" s="78">
        <v>2213441</v>
      </c>
      <c r="D36" s="79">
        <v>65000</v>
      </c>
      <c r="E36" s="81">
        <f t="shared" si="6"/>
        <v>2278441</v>
      </c>
    </row>
    <row r="37" spans="1:5">
      <c r="A37" s="12" t="s">
        <v>51</v>
      </c>
      <c r="B37" s="7" t="s">
        <v>69</v>
      </c>
      <c r="C37" s="73">
        <f t="shared" ref="C37:E37" si="7">C38+C39+C41+C42+C40</f>
        <v>161895293.30000001</v>
      </c>
      <c r="D37" s="190">
        <f t="shared" si="7"/>
        <v>787182</v>
      </c>
      <c r="E37" s="190">
        <f t="shared" si="7"/>
        <v>162682475.30000001</v>
      </c>
    </row>
    <row r="38" spans="1:5">
      <c r="A38" s="11" t="s">
        <v>52</v>
      </c>
      <c r="B38" s="6" t="s">
        <v>31</v>
      </c>
      <c r="C38" s="78">
        <v>21654499.190000001</v>
      </c>
      <c r="D38" s="79">
        <v>-4300</v>
      </c>
      <c r="E38" s="78">
        <f>C38+D38</f>
        <v>21650199.190000001</v>
      </c>
    </row>
    <row r="39" spans="1:5">
      <c r="A39" s="11" t="s">
        <v>53</v>
      </c>
      <c r="B39" s="6" t="s">
        <v>32</v>
      </c>
      <c r="C39" s="78">
        <v>117789830.58</v>
      </c>
      <c r="D39" s="79">
        <v>590000</v>
      </c>
      <c r="E39" s="78">
        <f t="shared" ref="E39:E42" si="8">C39+D39</f>
        <v>118379830.58</v>
      </c>
    </row>
    <row r="40" spans="1:5">
      <c r="A40" s="22" t="s">
        <v>181</v>
      </c>
      <c r="B40" s="21" t="s">
        <v>182</v>
      </c>
      <c r="C40" s="78">
        <v>8132818.3300000001</v>
      </c>
      <c r="D40" s="79"/>
      <c r="E40" s="78">
        <f t="shared" si="8"/>
        <v>8132818.3300000001</v>
      </c>
    </row>
    <row r="41" spans="1:5">
      <c r="A41" s="11" t="s">
        <v>54</v>
      </c>
      <c r="B41" s="6" t="s">
        <v>154</v>
      </c>
      <c r="C41" s="78">
        <v>1095160</v>
      </c>
      <c r="D41" s="79"/>
      <c r="E41" s="78">
        <f t="shared" si="8"/>
        <v>1095160</v>
      </c>
    </row>
    <row r="42" spans="1:5">
      <c r="A42" s="11" t="s">
        <v>55</v>
      </c>
      <c r="B42" s="6" t="s">
        <v>33</v>
      </c>
      <c r="C42" s="78">
        <v>13222985.199999999</v>
      </c>
      <c r="D42" s="79">
        <v>201482</v>
      </c>
      <c r="E42" s="78">
        <f t="shared" si="8"/>
        <v>13424467.199999999</v>
      </c>
    </row>
    <row r="43" spans="1:5">
      <c r="A43" s="12" t="s">
        <v>56</v>
      </c>
      <c r="B43" s="7" t="s">
        <v>126</v>
      </c>
      <c r="C43" s="73">
        <f t="shared" ref="C43:E43" si="9">C44+C45</f>
        <v>13457010.449999999</v>
      </c>
      <c r="D43" s="190">
        <f t="shared" si="9"/>
        <v>249257</v>
      </c>
      <c r="E43" s="190">
        <f t="shared" si="9"/>
        <v>13706267.449999999</v>
      </c>
    </row>
    <row r="44" spans="1:5">
      <c r="A44" s="11" t="s">
        <v>57</v>
      </c>
      <c r="B44" s="6" t="s">
        <v>34</v>
      </c>
      <c r="C44" s="78">
        <v>11352088.449999999</v>
      </c>
      <c r="D44" s="79"/>
      <c r="E44" s="78">
        <f>C44+D44</f>
        <v>11352088.449999999</v>
      </c>
    </row>
    <row r="45" spans="1:5">
      <c r="A45" s="11" t="s">
        <v>124</v>
      </c>
      <c r="B45" s="6" t="s">
        <v>125</v>
      </c>
      <c r="C45" s="78">
        <v>2104922</v>
      </c>
      <c r="D45" s="79">
        <v>249257</v>
      </c>
      <c r="E45" s="78">
        <f>C45+D45</f>
        <v>2354179</v>
      </c>
    </row>
    <row r="46" spans="1:5">
      <c r="A46" s="12" t="s">
        <v>58</v>
      </c>
      <c r="B46" s="7" t="s">
        <v>35</v>
      </c>
      <c r="C46" s="73">
        <f t="shared" ref="C46:E46" si="10">C47+C49+C48</f>
        <v>4336585.7699999996</v>
      </c>
      <c r="D46" s="190">
        <f t="shared" si="10"/>
        <v>0</v>
      </c>
      <c r="E46" s="190">
        <f t="shared" si="10"/>
        <v>4336585.7699999996</v>
      </c>
    </row>
    <row r="47" spans="1:5">
      <c r="A47" s="11" t="s">
        <v>59</v>
      </c>
      <c r="B47" s="6" t="s">
        <v>36</v>
      </c>
      <c r="C47" s="78">
        <v>1516400</v>
      </c>
      <c r="D47" s="79"/>
      <c r="E47" s="78">
        <f>C47+D47</f>
        <v>1516400</v>
      </c>
    </row>
    <row r="48" spans="1:5">
      <c r="A48" s="11" t="s">
        <v>150</v>
      </c>
      <c r="B48" s="6" t="s">
        <v>151</v>
      </c>
      <c r="C48" s="78"/>
      <c r="D48" s="79"/>
      <c r="E48" s="78">
        <f t="shared" ref="E48:E49" si="11">C48+D48</f>
        <v>0</v>
      </c>
    </row>
    <row r="49" spans="1:5">
      <c r="A49" s="11" t="s">
        <v>60</v>
      </c>
      <c r="B49" s="6" t="s">
        <v>37</v>
      </c>
      <c r="C49" s="78">
        <v>2820185.77</v>
      </c>
      <c r="D49" s="79"/>
      <c r="E49" s="78">
        <f t="shared" si="11"/>
        <v>2820185.77</v>
      </c>
    </row>
    <row r="50" spans="1:5">
      <c r="A50" s="12" t="s">
        <v>61</v>
      </c>
      <c r="B50" s="7" t="s">
        <v>38</v>
      </c>
      <c r="C50" s="82">
        <f>C51+C52</f>
        <v>1130000</v>
      </c>
      <c r="D50" s="201">
        <f>D51+D52</f>
        <v>0</v>
      </c>
      <c r="E50" s="82">
        <f>E51+E52</f>
        <v>1130000</v>
      </c>
    </row>
    <row r="51" spans="1:5">
      <c r="A51" s="64" t="s">
        <v>312</v>
      </c>
      <c r="B51" s="65" t="s">
        <v>314</v>
      </c>
      <c r="C51" s="78">
        <v>330000</v>
      </c>
      <c r="D51" s="79"/>
      <c r="E51" s="78">
        <f>C51+D51</f>
        <v>330000</v>
      </c>
    </row>
    <row r="52" spans="1:5">
      <c r="A52" s="72" t="s">
        <v>369</v>
      </c>
      <c r="B52" s="66" t="s">
        <v>370</v>
      </c>
      <c r="C52" s="78">
        <v>800000</v>
      </c>
      <c r="D52" s="79"/>
      <c r="E52" s="78">
        <f>C52+D52</f>
        <v>800000</v>
      </c>
    </row>
    <row r="53" spans="1:5" ht="21.75" customHeight="1">
      <c r="A53" s="12"/>
      <c r="B53" s="7" t="s">
        <v>39</v>
      </c>
      <c r="C53" s="248">
        <f t="shared" ref="C53:E53" si="12">C16+C25+C29+C37+C43+C46+C50+C33</f>
        <v>301434517.74000001</v>
      </c>
      <c r="D53" s="248">
        <f t="shared" si="12"/>
        <v>3235460.79</v>
      </c>
      <c r="E53" s="248">
        <f t="shared" si="12"/>
        <v>304669978.52999997</v>
      </c>
    </row>
    <row r="55" spans="1:5">
      <c r="B55" s="16"/>
    </row>
    <row r="56" spans="1:5" ht="51.75" customHeight="1">
      <c r="B56" s="19"/>
    </row>
  </sheetData>
  <mergeCells count="21">
    <mergeCell ref="B1:E1"/>
    <mergeCell ref="B2:E2"/>
    <mergeCell ref="B3:E3"/>
    <mergeCell ref="B4:E4"/>
    <mergeCell ref="B5:E5"/>
    <mergeCell ref="B27:B28"/>
    <mergeCell ref="A18:A19"/>
    <mergeCell ref="B18:B19"/>
    <mergeCell ref="B8:E8"/>
    <mergeCell ref="B9:E9"/>
    <mergeCell ref="B10:E10"/>
    <mergeCell ref="A14:E14"/>
    <mergeCell ref="A12:E12"/>
    <mergeCell ref="A13:E13"/>
    <mergeCell ref="E25:E26"/>
    <mergeCell ref="D25:D26"/>
    <mergeCell ref="B6:E6"/>
    <mergeCell ref="B7:E7"/>
    <mergeCell ref="A25:A26"/>
    <mergeCell ref="B25:B26"/>
    <mergeCell ref="C25:C26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2"/>
  <sheetViews>
    <sheetView tabSelected="1" view="pageBreakPreview" zoomScale="115" zoomScaleSheetLayoutView="115" workbookViewId="0">
      <selection activeCell="G190" sqref="G190"/>
    </sheetView>
  </sheetViews>
  <sheetFormatPr defaultRowHeight="15"/>
  <cols>
    <col min="1" max="1" width="60.28515625" style="84" customWidth="1"/>
    <col min="2" max="2" width="4" style="84" customWidth="1"/>
    <col min="3" max="3" width="4.85546875" style="84" customWidth="1"/>
    <col min="4" max="4" width="10.42578125" style="84" customWidth="1"/>
    <col min="5" max="5" width="4.28515625" style="84" customWidth="1"/>
    <col min="6" max="6" width="14.7109375" style="84" customWidth="1"/>
    <col min="7" max="7" width="14" style="84" customWidth="1"/>
    <col min="8" max="8" width="15.28515625" style="84" customWidth="1"/>
    <col min="9" max="16384" width="9.140625" style="84"/>
  </cols>
  <sheetData>
    <row r="1" spans="1:8" ht="15.75">
      <c r="D1" s="341" t="s">
        <v>251</v>
      </c>
      <c r="E1" s="341"/>
      <c r="F1" s="341"/>
      <c r="G1" s="341"/>
      <c r="H1" s="341"/>
    </row>
    <row r="2" spans="1:8" ht="15.75">
      <c r="D2" s="341" t="s">
        <v>0</v>
      </c>
      <c r="E2" s="341"/>
      <c r="F2" s="341"/>
      <c r="G2" s="341"/>
      <c r="H2" s="341"/>
    </row>
    <row r="3" spans="1:8" ht="15.75">
      <c r="D3" s="341" t="s">
        <v>1</v>
      </c>
      <c r="E3" s="341"/>
      <c r="F3" s="341"/>
      <c r="G3" s="341"/>
      <c r="H3" s="341"/>
    </row>
    <row r="4" spans="1:8" ht="15.75">
      <c r="D4" s="341" t="s">
        <v>2</v>
      </c>
      <c r="E4" s="341"/>
      <c r="F4" s="341"/>
      <c r="G4" s="341"/>
      <c r="H4" s="341"/>
    </row>
    <row r="5" spans="1:8" ht="15.75">
      <c r="C5" s="341" t="s">
        <v>974</v>
      </c>
      <c r="D5" s="341"/>
      <c r="E5" s="341"/>
      <c r="F5" s="341"/>
      <c r="G5" s="341"/>
      <c r="H5" s="341"/>
    </row>
    <row r="6" spans="1:8" ht="15.75" customHeight="1">
      <c r="D6" s="341" t="s">
        <v>153</v>
      </c>
      <c r="E6" s="341"/>
      <c r="F6" s="341"/>
      <c r="G6" s="341"/>
      <c r="H6" s="341"/>
    </row>
    <row r="7" spans="1:8" ht="15.75" customHeight="1">
      <c r="D7" s="341" t="s">
        <v>0</v>
      </c>
      <c r="E7" s="341"/>
      <c r="F7" s="341"/>
      <c r="G7" s="341"/>
      <c r="H7" s="341"/>
    </row>
    <row r="8" spans="1:8" ht="15.75" customHeight="1">
      <c r="D8" s="341" t="s">
        <v>1</v>
      </c>
      <c r="E8" s="341"/>
      <c r="F8" s="341"/>
      <c r="G8" s="341"/>
      <c r="H8" s="341"/>
    </row>
    <row r="9" spans="1:8" ht="16.5" customHeight="1">
      <c r="A9" s="167"/>
      <c r="D9" s="341" t="s">
        <v>2</v>
      </c>
      <c r="E9" s="341"/>
      <c r="F9" s="341"/>
      <c r="G9" s="341"/>
      <c r="H9" s="341"/>
    </row>
    <row r="10" spans="1:8" ht="17.25" customHeight="1">
      <c r="A10" s="167"/>
      <c r="C10" s="341" t="s">
        <v>814</v>
      </c>
      <c r="D10" s="341"/>
      <c r="E10" s="341"/>
      <c r="F10" s="341"/>
      <c r="G10" s="341"/>
      <c r="H10" s="341"/>
    </row>
    <row r="11" spans="1:8" ht="18.75">
      <c r="A11" s="167"/>
    </row>
    <row r="12" spans="1:8" ht="15" customHeight="1">
      <c r="A12" s="353" t="s">
        <v>68</v>
      </c>
      <c r="B12" s="353"/>
      <c r="C12" s="353"/>
      <c r="D12" s="353"/>
      <c r="E12" s="353"/>
      <c r="F12" s="353"/>
      <c r="G12" s="353"/>
      <c r="H12" s="353"/>
    </row>
    <row r="13" spans="1:8" ht="15" customHeight="1">
      <c r="A13" s="353" t="s">
        <v>694</v>
      </c>
      <c r="B13" s="353"/>
      <c r="C13" s="353"/>
      <c r="D13" s="353"/>
      <c r="E13" s="353"/>
      <c r="F13" s="353"/>
      <c r="G13" s="353"/>
      <c r="H13" s="353"/>
    </row>
    <row r="14" spans="1:8" ht="15.75">
      <c r="A14" s="168"/>
    </row>
    <row r="15" spans="1:8" ht="23.25" customHeight="1">
      <c r="A15" s="83"/>
      <c r="E15" s="352" t="s">
        <v>295</v>
      </c>
      <c r="F15" s="352"/>
      <c r="G15" s="352"/>
      <c r="H15" s="352"/>
    </row>
    <row r="16" spans="1:8" ht="63.75" customHeight="1">
      <c r="A16" s="354"/>
      <c r="B16" s="355" t="s">
        <v>71</v>
      </c>
      <c r="C16" s="355" t="s">
        <v>62</v>
      </c>
      <c r="D16" s="351" t="s">
        <v>10</v>
      </c>
      <c r="E16" s="351" t="s">
        <v>63</v>
      </c>
      <c r="F16" s="351" t="s">
        <v>695</v>
      </c>
      <c r="G16" s="348" t="s">
        <v>827</v>
      </c>
      <c r="H16" s="351" t="s">
        <v>695</v>
      </c>
    </row>
    <row r="17" spans="1:8" ht="33" customHeight="1">
      <c r="A17" s="354"/>
      <c r="B17" s="355"/>
      <c r="C17" s="355"/>
      <c r="D17" s="351"/>
      <c r="E17" s="351"/>
      <c r="F17" s="351"/>
      <c r="G17" s="349"/>
      <c r="H17" s="351"/>
    </row>
    <row r="18" spans="1:8" ht="35.25" customHeight="1">
      <c r="A18" s="354"/>
      <c r="B18" s="355"/>
      <c r="C18" s="355"/>
      <c r="D18" s="351"/>
      <c r="E18" s="351"/>
      <c r="F18" s="351"/>
      <c r="G18" s="350"/>
      <c r="H18" s="351"/>
    </row>
    <row r="19" spans="1:8" ht="15.75">
      <c r="A19" s="85" t="s">
        <v>64</v>
      </c>
      <c r="B19" s="44" t="s">
        <v>66</v>
      </c>
      <c r="C19" s="86"/>
      <c r="D19" s="87"/>
      <c r="E19" s="87"/>
      <c r="F19" s="74">
        <f>F20+F21+F22+F23+F24+F25+F26+F27+F28+F29+F30+F31+F32+F33+F34+F35+F36+F37+F38+F39+F42+F43+F44+F45+F46+F47+F48+F50+F51+F52+F53+F54+F55+F56+F57+F58+F59+F60+F61+F62+F63+F65+F66+F67+F68+F71+F69+F49+F64+F40+F70+F41</f>
        <v>86158551</v>
      </c>
      <c r="G19" s="74">
        <f t="shared" ref="G19:H19" si="0">G20+G21+G22+G23+G24+G25+G26+G27+G28+G29+G30+G31+G32+G33+G34+G35+G36+G37+G38+G39+G42+G43+G44+G45+G46+G47+G48+G50+G51+G52+G53+G54+G55+G56+G57+G58+G59+G60+G61+G62+G63+G65+G66+G67+G68+G71+G69+G49+G64+G40+G70+G41</f>
        <v>1601533.79</v>
      </c>
      <c r="H19" s="74">
        <f t="shared" si="0"/>
        <v>87760084.790000007</v>
      </c>
    </row>
    <row r="20" spans="1:8" ht="63.75">
      <c r="A20" s="37" t="s">
        <v>108</v>
      </c>
      <c r="B20" s="160" t="s">
        <v>66</v>
      </c>
      <c r="C20" s="160" t="s">
        <v>75</v>
      </c>
      <c r="D20" s="25">
        <v>4190000250</v>
      </c>
      <c r="E20" s="162">
        <v>100</v>
      </c>
      <c r="F20" s="75">
        <v>1586404</v>
      </c>
      <c r="G20" s="145"/>
      <c r="H20" s="75">
        <f>F20+G20</f>
        <v>1586404</v>
      </c>
    </row>
    <row r="21" spans="1:8" ht="66.75" customHeight="1">
      <c r="A21" s="39" t="s">
        <v>667</v>
      </c>
      <c r="B21" s="160" t="s">
        <v>66</v>
      </c>
      <c r="C21" s="160" t="s">
        <v>42</v>
      </c>
      <c r="D21" s="160" t="s">
        <v>663</v>
      </c>
      <c r="E21" s="162">
        <v>100</v>
      </c>
      <c r="F21" s="75">
        <v>383040</v>
      </c>
      <c r="G21" s="145">
        <v>43604.12</v>
      </c>
      <c r="H21" s="75">
        <f t="shared" ref="H21:H71" si="1">F21+G21</f>
        <v>426644.12</v>
      </c>
    </row>
    <row r="22" spans="1:8" ht="51.75" customHeight="1">
      <c r="A22" s="39" t="s">
        <v>668</v>
      </c>
      <c r="B22" s="160" t="s">
        <v>66</v>
      </c>
      <c r="C22" s="160" t="s">
        <v>42</v>
      </c>
      <c r="D22" s="160" t="s">
        <v>663</v>
      </c>
      <c r="E22" s="162">
        <v>200</v>
      </c>
      <c r="F22" s="75">
        <v>38349.56</v>
      </c>
      <c r="G22" s="145"/>
      <c r="H22" s="75">
        <f t="shared" si="1"/>
        <v>38349.56</v>
      </c>
    </row>
    <row r="23" spans="1:8" ht="54.75" customHeight="1">
      <c r="A23" s="26" t="s">
        <v>109</v>
      </c>
      <c r="B23" s="160" t="s">
        <v>66</v>
      </c>
      <c r="C23" s="160" t="s">
        <v>42</v>
      </c>
      <c r="D23" s="25">
        <v>4190000280</v>
      </c>
      <c r="E23" s="162">
        <v>100</v>
      </c>
      <c r="F23" s="75">
        <v>16912800</v>
      </c>
      <c r="G23" s="145">
        <v>1401913</v>
      </c>
      <c r="H23" s="75">
        <f t="shared" si="1"/>
        <v>18314713</v>
      </c>
    </row>
    <row r="24" spans="1:8" ht="38.25">
      <c r="A24" s="26" t="s">
        <v>139</v>
      </c>
      <c r="B24" s="160" t="s">
        <v>66</v>
      </c>
      <c r="C24" s="160" t="s">
        <v>42</v>
      </c>
      <c r="D24" s="25">
        <v>4190000280</v>
      </c>
      <c r="E24" s="162">
        <v>200</v>
      </c>
      <c r="F24" s="75">
        <v>987815.8</v>
      </c>
      <c r="G24" s="145"/>
      <c r="H24" s="75">
        <f t="shared" si="1"/>
        <v>987815.8</v>
      </c>
    </row>
    <row r="25" spans="1:8" ht="28.5" customHeight="1">
      <c r="A25" s="26" t="s">
        <v>110</v>
      </c>
      <c r="B25" s="160" t="s">
        <v>66</v>
      </c>
      <c r="C25" s="160" t="s">
        <v>42</v>
      </c>
      <c r="D25" s="25">
        <v>4190000280</v>
      </c>
      <c r="E25" s="162">
        <v>800</v>
      </c>
      <c r="F25" s="75">
        <v>25400</v>
      </c>
      <c r="G25" s="145"/>
      <c r="H25" s="75">
        <f t="shared" si="1"/>
        <v>25400</v>
      </c>
    </row>
    <row r="26" spans="1:8" ht="54.75" customHeight="1">
      <c r="A26" s="39" t="s">
        <v>972</v>
      </c>
      <c r="B26" s="160" t="s">
        <v>66</v>
      </c>
      <c r="C26" s="160" t="s">
        <v>73</v>
      </c>
      <c r="D26" s="25">
        <v>4490051200</v>
      </c>
      <c r="E26" s="40">
        <v>200</v>
      </c>
      <c r="F26" s="75">
        <v>11045.41</v>
      </c>
      <c r="G26" s="145"/>
      <c r="H26" s="75">
        <f t="shared" si="1"/>
        <v>11045.41</v>
      </c>
    </row>
    <row r="27" spans="1:8" ht="38.25" customHeight="1">
      <c r="A27" s="39" t="s">
        <v>476</v>
      </c>
      <c r="B27" s="160" t="s">
        <v>66</v>
      </c>
      <c r="C27" s="160" t="s">
        <v>45</v>
      </c>
      <c r="D27" s="160" t="s">
        <v>651</v>
      </c>
      <c r="E27" s="40">
        <v>200</v>
      </c>
      <c r="F27" s="75">
        <v>100000</v>
      </c>
      <c r="G27" s="145"/>
      <c r="H27" s="75">
        <f t="shared" si="1"/>
        <v>100000</v>
      </c>
    </row>
    <row r="28" spans="1:8" ht="38.25" customHeight="1">
      <c r="A28" s="26" t="s">
        <v>490</v>
      </c>
      <c r="B28" s="160" t="s">
        <v>66</v>
      </c>
      <c r="C28" s="160" t="s">
        <v>45</v>
      </c>
      <c r="D28" s="146" t="s">
        <v>653</v>
      </c>
      <c r="E28" s="162">
        <v>200</v>
      </c>
      <c r="F28" s="75">
        <v>400000</v>
      </c>
      <c r="G28" s="145"/>
      <c r="H28" s="75">
        <f t="shared" si="1"/>
        <v>400000</v>
      </c>
    </row>
    <row r="29" spans="1:8" ht="39">
      <c r="A29" s="59" t="s">
        <v>491</v>
      </c>
      <c r="B29" s="160" t="s">
        <v>66</v>
      </c>
      <c r="C29" s="160" t="s">
        <v>45</v>
      </c>
      <c r="D29" s="160" t="s">
        <v>654</v>
      </c>
      <c r="E29" s="162">
        <v>200</v>
      </c>
      <c r="F29" s="75">
        <v>100000</v>
      </c>
      <c r="G29" s="145"/>
      <c r="H29" s="75">
        <f t="shared" si="1"/>
        <v>100000</v>
      </c>
    </row>
    <row r="30" spans="1:8" ht="25.5" customHeight="1">
      <c r="A30" s="39" t="s">
        <v>492</v>
      </c>
      <c r="B30" s="160" t="s">
        <v>66</v>
      </c>
      <c r="C30" s="160" t="s">
        <v>45</v>
      </c>
      <c r="D30" s="146" t="s">
        <v>819</v>
      </c>
      <c r="E30" s="162">
        <v>200</v>
      </c>
      <c r="F30" s="75">
        <v>1200000</v>
      </c>
      <c r="G30" s="145"/>
      <c r="H30" s="75">
        <f t="shared" si="1"/>
        <v>1200000</v>
      </c>
    </row>
    <row r="31" spans="1:8" ht="27.75" customHeight="1">
      <c r="A31" s="46" t="s">
        <v>499</v>
      </c>
      <c r="B31" s="160" t="s">
        <v>66</v>
      </c>
      <c r="C31" s="160" t="s">
        <v>45</v>
      </c>
      <c r="D31" s="146" t="s">
        <v>658</v>
      </c>
      <c r="E31" s="162">
        <v>200</v>
      </c>
      <c r="F31" s="75">
        <v>40000</v>
      </c>
      <c r="G31" s="145"/>
      <c r="H31" s="75">
        <f t="shared" si="1"/>
        <v>40000</v>
      </c>
    </row>
    <row r="32" spans="1:8" ht="26.25" customHeight="1">
      <c r="A32" s="46" t="s">
        <v>503</v>
      </c>
      <c r="B32" s="160" t="s">
        <v>66</v>
      </c>
      <c r="C32" s="160" t="s">
        <v>45</v>
      </c>
      <c r="D32" s="146" t="s">
        <v>743</v>
      </c>
      <c r="E32" s="162">
        <v>200</v>
      </c>
      <c r="F32" s="75">
        <v>10000</v>
      </c>
      <c r="G32" s="145"/>
      <c r="H32" s="75">
        <f t="shared" si="1"/>
        <v>10000</v>
      </c>
    </row>
    <row r="33" spans="1:8" ht="39.75" customHeight="1">
      <c r="A33" s="39" t="s">
        <v>511</v>
      </c>
      <c r="B33" s="160" t="s">
        <v>66</v>
      </c>
      <c r="C33" s="160" t="s">
        <v>45</v>
      </c>
      <c r="D33" s="146" t="s">
        <v>659</v>
      </c>
      <c r="E33" s="162">
        <v>200</v>
      </c>
      <c r="F33" s="75">
        <v>630000</v>
      </c>
      <c r="G33" s="145"/>
      <c r="H33" s="75">
        <f t="shared" si="1"/>
        <v>630000</v>
      </c>
    </row>
    <row r="34" spans="1:8" ht="51">
      <c r="A34" s="46" t="s">
        <v>512</v>
      </c>
      <c r="B34" s="160" t="s">
        <v>66</v>
      </c>
      <c r="C34" s="160" t="s">
        <v>45</v>
      </c>
      <c r="D34" s="146" t="s">
        <v>821</v>
      </c>
      <c r="E34" s="162">
        <v>200</v>
      </c>
      <c r="F34" s="75">
        <v>100000</v>
      </c>
      <c r="G34" s="145"/>
      <c r="H34" s="75">
        <f t="shared" si="1"/>
        <v>100000</v>
      </c>
    </row>
    <row r="35" spans="1:8" ht="51.75">
      <c r="A35" s="39" t="s">
        <v>516</v>
      </c>
      <c r="B35" s="160" t="s">
        <v>66</v>
      </c>
      <c r="C35" s="160" t="s">
        <v>45</v>
      </c>
      <c r="D35" s="146" t="s">
        <v>660</v>
      </c>
      <c r="E35" s="162">
        <v>200</v>
      </c>
      <c r="F35" s="75">
        <v>50000</v>
      </c>
      <c r="G35" s="145"/>
      <c r="H35" s="75">
        <f t="shared" si="1"/>
        <v>50000</v>
      </c>
    </row>
    <row r="36" spans="1:8" ht="40.5" customHeight="1">
      <c r="A36" s="39" t="s">
        <v>137</v>
      </c>
      <c r="B36" s="160" t="s">
        <v>66</v>
      </c>
      <c r="C36" s="160" t="s">
        <v>45</v>
      </c>
      <c r="D36" s="160" t="s">
        <v>661</v>
      </c>
      <c r="E36" s="162">
        <v>200</v>
      </c>
      <c r="F36" s="75">
        <v>350000</v>
      </c>
      <c r="G36" s="145"/>
      <c r="H36" s="75">
        <f t="shared" si="1"/>
        <v>350000</v>
      </c>
    </row>
    <row r="37" spans="1:8" ht="41.25" customHeight="1">
      <c r="A37" s="26" t="s">
        <v>145</v>
      </c>
      <c r="B37" s="160" t="s">
        <v>66</v>
      </c>
      <c r="C37" s="160" t="s">
        <v>45</v>
      </c>
      <c r="D37" s="25">
        <v>4390080350</v>
      </c>
      <c r="E37" s="162">
        <v>200</v>
      </c>
      <c r="F37" s="75">
        <v>6189</v>
      </c>
      <c r="G37" s="145"/>
      <c r="H37" s="75">
        <f t="shared" si="1"/>
        <v>6189</v>
      </c>
    </row>
    <row r="38" spans="1:8" ht="25.5">
      <c r="A38" s="26" t="s">
        <v>148</v>
      </c>
      <c r="B38" s="160" t="s">
        <v>66</v>
      </c>
      <c r="C38" s="160" t="s">
        <v>45</v>
      </c>
      <c r="D38" s="25">
        <v>4290020120</v>
      </c>
      <c r="E38" s="162">
        <v>800</v>
      </c>
      <c r="F38" s="75">
        <v>50000</v>
      </c>
      <c r="G38" s="145"/>
      <c r="H38" s="75">
        <f t="shared" si="1"/>
        <v>50000</v>
      </c>
    </row>
    <row r="39" spans="1:8" ht="54" customHeight="1">
      <c r="A39" s="26" t="s">
        <v>142</v>
      </c>
      <c r="B39" s="160" t="s">
        <v>66</v>
      </c>
      <c r="C39" s="160" t="s">
        <v>45</v>
      </c>
      <c r="D39" s="25">
        <v>4290020140</v>
      </c>
      <c r="E39" s="162">
        <v>200</v>
      </c>
      <c r="F39" s="75">
        <v>84000</v>
      </c>
      <c r="G39" s="145"/>
      <c r="H39" s="75">
        <f t="shared" si="1"/>
        <v>84000</v>
      </c>
    </row>
    <row r="40" spans="1:8" ht="41.25" customHeight="1">
      <c r="A40" s="37" t="s">
        <v>923</v>
      </c>
      <c r="B40" s="257" t="s">
        <v>66</v>
      </c>
      <c r="C40" s="257" t="s">
        <v>45</v>
      </c>
      <c r="D40" s="259">
        <v>4290007040</v>
      </c>
      <c r="E40" s="258">
        <v>300</v>
      </c>
      <c r="F40" s="75">
        <v>10000</v>
      </c>
      <c r="G40" s="145">
        <v>-10000</v>
      </c>
      <c r="H40" s="75">
        <f t="shared" si="1"/>
        <v>0</v>
      </c>
    </row>
    <row r="41" spans="1:8" ht="70.5" customHeight="1">
      <c r="A41" s="37" t="s">
        <v>940</v>
      </c>
      <c r="B41" s="266" t="s">
        <v>66</v>
      </c>
      <c r="C41" s="266" t="s">
        <v>45</v>
      </c>
      <c r="D41" s="268">
        <v>4290007030</v>
      </c>
      <c r="E41" s="267">
        <v>300</v>
      </c>
      <c r="F41" s="145">
        <v>5000</v>
      </c>
      <c r="G41" s="145">
        <v>10000</v>
      </c>
      <c r="H41" s="75">
        <f t="shared" si="1"/>
        <v>15000</v>
      </c>
    </row>
    <row r="42" spans="1:8" ht="21" customHeight="1">
      <c r="A42" s="26" t="s">
        <v>820</v>
      </c>
      <c r="B42" s="175" t="s">
        <v>66</v>
      </c>
      <c r="C42" s="175" t="s">
        <v>45</v>
      </c>
      <c r="D42" s="25">
        <v>4290000460</v>
      </c>
      <c r="E42" s="176">
        <v>800</v>
      </c>
      <c r="F42" s="75">
        <v>131303</v>
      </c>
      <c r="G42" s="145"/>
      <c r="H42" s="75">
        <f t="shared" si="1"/>
        <v>131303</v>
      </c>
    </row>
    <row r="43" spans="1:8" ht="53.25" customHeight="1">
      <c r="A43" s="26" t="s">
        <v>143</v>
      </c>
      <c r="B43" s="160" t="s">
        <v>66</v>
      </c>
      <c r="C43" s="160" t="s">
        <v>745</v>
      </c>
      <c r="D43" s="25">
        <v>4290020150</v>
      </c>
      <c r="E43" s="162">
        <v>200</v>
      </c>
      <c r="F43" s="75">
        <v>320000</v>
      </c>
      <c r="G43" s="145"/>
      <c r="H43" s="75">
        <f t="shared" si="1"/>
        <v>320000</v>
      </c>
    </row>
    <row r="44" spans="1:8" ht="63.75">
      <c r="A44" s="45" t="s">
        <v>744</v>
      </c>
      <c r="B44" s="160" t="s">
        <v>66</v>
      </c>
      <c r="C44" s="160" t="s">
        <v>48</v>
      </c>
      <c r="D44" s="25">
        <v>4390080370</v>
      </c>
      <c r="E44" s="162">
        <v>200</v>
      </c>
      <c r="F44" s="75">
        <v>30983.33</v>
      </c>
      <c r="G44" s="145">
        <v>156016.67000000001</v>
      </c>
      <c r="H44" s="75">
        <f t="shared" si="1"/>
        <v>187000</v>
      </c>
    </row>
    <row r="45" spans="1:8" ht="90" customHeight="1">
      <c r="A45" s="45" t="s">
        <v>371</v>
      </c>
      <c r="B45" s="160" t="s">
        <v>66</v>
      </c>
      <c r="C45" s="160" t="s">
        <v>48</v>
      </c>
      <c r="D45" s="25">
        <v>4390082400</v>
      </c>
      <c r="E45" s="162">
        <v>200</v>
      </c>
      <c r="F45" s="75">
        <v>228137</v>
      </c>
      <c r="G45" s="145"/>
      <c r="H45" s="75">
        <f t="shared" si="1"/>
        <v>228137</v>
      </c>
    </row>
    <row r="46" spans="1:8" ht="54" customHeight="1">
      <c r="A46" s="24" t="s">
        <v>435</v>
      </c>
      <c r="B46" s="160" t="s">
        <v>66</v>
      </c>
      <c r="C46" s="160" t="s">
        <v>49</v>
      </c>
      <c r="D46" s="160" t="s">
        <v>602</v>
      </c>
      <c r="E46" s="162">
        <v>200</v>
      </c>
      <c r="F46" s="75">
        <v>1305115.45</v>
      </c>
      <c r="G46" s="145"/>
      <c r="H46" s="75">
        <f t="shared" si="1"/>
        <v>1305115.45</v>
      </c>
    </row>
    <row r="47" spans="1:8" ht="66.75" customHeight="1">
      <c r="A47" s="24" t="s">
        <v>439</v>
      </c>
      <c r="B47" s="160" t="s">
        <v>66</v>
      </c>
      <c r="C47" s="160" t="s">
        <v>49</v>
      </c>
      <c r="D47" s="160" t="s">
        <v>603</v>
      </c>
      <c r="E47" s="162">
        <v>200</v>
      </c>
      <c r="F47" s="75">
        <v>294095.59999999998</v>
      </c>
      <c r="G47" s="145"/>
      <c r="H47" s="75">
        <f t="shared" si="1"/>
        <v>294095.59999999998</v>
      </c>
    </row>
    <row r="48" spans="1:8" ht="67.5" customHeight="1">
      <c r="A48" s="39" t="s">
        <v>669</v>
      </c>
      <c r="B48" s="160" t="s">
        <v>66</v>
      </c>
      <c r="C48" s="160" t="s">
        <v>49</v>
      </c>
      <c r="D48" s="160" t="s">
        <v>604</v>
      </c>
      <c r="E48" s="162">
        <v>200</v>
      </c>
      <c r="F48" s="75">
        <v>5579586.3600000003</v>
      </c>
      <c r="G48" s="145"/>
      <c r="H48" s="75">
        <f t="shared" si="1"/>
        <v>5579586.3600000003</v>
      </c>
    </row>
    <row r="49" spans="1:8" ht="47.25" customHeight="1">
      <c r="A49" s="237" t="s">
        <v>900</v>
      </c>
      <c r="B49" s="233" t="s">
        <v>66</v>
      </c>
      <c r="C49" s="233" t="s">
        <v>49</v>
      </c>
      <c r="D49" s="233" t="s">
        <v>899</v>
      </c>
      <c r="E49" s="234">
        <v>200</v>
      </c>
      <c r="F49" s="75">
        <v>20590044</v>
      </c>
      <c r="G49" s="145"/>
      <c r="H49" s="75">
        <f t="shared" si="1"/>
        <v>20590044</v>
      </c>
    </row>
    <row r="50" spans="1:8" ht="90">
      <c r="A50" s="39" t="s">
        <v>627</v>
      </c>
      <c r="B50" s="160" t="s">
        <v>66</v>
      </c>
      <c r="C50" s="160" t="s">
        <v>49</v>
      </c>
      <c r="D50" s="160" t="s">
        <v>642</v>
      </c>
      <c r="E50" s="162">
        <v>200</v>
      </c>
      <c r="F50" s="75">
        <v>500000</v>
      </c>
      <c r="G50" s="145"/>
      <c r="H50" s="75">
        <f t="shared" si="1"/>
        <v>500000</v>
      </c>
    </row>
    <row r="51" spans="1:8" ht="28.5" customHeight="1">
      <c r="A51" s="26" t="s">
        <v>816</v>
      </c>
      <c r="B51" s="160" t="s">
        <v>66</v>
      </c>
      <c r="C51" s="160" t="s">
        <v>49</v>
      </c>
      <c r="D51" s="160" t="s">
        <v>747</v>
      </c>
      <c r="E51" s="162">
        <v>200</v>
      </c>
      <c r="F51" s="75">
        <v>0</v>
      </c>
      <c r="G51" s="145"/>
      <c r="H51" s="75">
        <f t="shared" si="1"/>
        <v>0</v>
      </c>
    </row>
    <row r="52" spans="1:8" ht="52.5" customHeight="1">
      <c r="A52" s="47" t="s">
        <v>767</v>
      </c>
      <c r="B52" s="160" t="s">
        <v>66</v>
      </c>
      <c r="C52" s="160" t="s">
        <v>50</v>
      </c>
      <c r="D52" s="162">
        <v>2410120200</v>
      </c>
      <c r="E52" s="162">
        <v>800</v>
      </c>
      <c r="F52" s="75">
        <v>30000</v>
      </c>
      <c r="G52" s="145"/>
      <c r="H52" s="75">
        <f t="shared" si="1"/>
        <v>30000</v>
      </c>
    </row>
    <row r="53" spans="1:8" ht="30" customHeight="1">
      <c r="A53" s="26" t="s">
        <v>701</v>
      </c>
      <c r="B53" s="160" t="s">
        <v>66</v>
      </c>
      <c r="C53" s="160" t="s">
        <v>50</v>
      </c>
      <c r="D53" s="160" t="s">
        <v>652</v>
      </c>
      <c r="E53" s="162">
        <v>200</v>
      </c>
      <c r="F53" s="75">
        <v>550000</v>
      </c>
      <c r="G53" s="145"/>
      <c r="H53" s="75">
        <f t="shared" si="1"/>
        <v>550000</v>
      </c>
    </row>
    <row r="54" spans="1:8" ht="26.25" customHeight="1">
      <c r="A54" s="26" t="s">
        <v>605</v>
      </c>
      <c r="B54" s="160" t="s">
        <v>66</v>
      </c>
      <c r="C54" s="160" t="s">
        <v>50</v>
      </c>
      <c r="D54" s="146" t="s">
        <v>702</v>
      </c>
      <c r="E54" s="162">
        <v>200</v>
      </c>
      <c r="F54" s="75">
        <v>150000</v>
      </c>
      <c r="G54" s="145"/>
      <c r="H54" s="75">
        <f t="shared" si="1"/>
        <v>150000</v>
      </c>
    </row>
    <row r="55" spans="1:8" ht="39">
      <c r="A55" s="39" t="s">
        <v>614</v>
      </c>
      <c r="B55" s="160" t="s">
        <v>66</v>
      </c>
      <c r="C55" s="160" t="s">
        <v>50</v>
      </c>
      <c r="D55" s="162">
        <v>3120120850</v>
      </c>
      <c r="E55" s="162">
        <v>200</v>
      </c>
      <c r="F55" s="75">
        <v>550000</v>
      </c>
      <c r="G55" s="145"/>
      <c r="H55" s="75">
        <f t="shared" si="1"/>
        <v>550000</v>
      </c>
    </row>
    <row r="56" spans="1:8" ht="42" customHeight="1">
      <c r="A56" s="39" t="s">
        <v>615</v>
      </c>
      <c r="B56" s="160" t="s">
        <v>66</v>
      </c>
      <c r="C56" s="160" t="s">
        <v>50</v>
      </c>
      <c r="D56" s="162">
        <v>3120120860</v>
      </c>
      <c r="E56" s="162">
        <v>200</v>
      </c>
      <c r="F56" s="75">
        <v>250000</v>
      </c>
      <c r="G56" s="145"/>
      <c r="H56" s="75">
        <f t="shared" si="1"/>
        <v>250000</v>
      </c>
    </row>
    <row r="57" spans="1:8" ht="51.75">
      <c r="A57" s="144" t="s">
        <v>616</v>
      </c>
      <c r="B57" s="159" t="s">
        <v>66</v>
      </c>
      <c r="C57" s="159" t="s">
        <v>50</v>
      </c>
      <c r="D57" s="140" t="s">
        <v>657</v>
      </c>
      <c r="E57" s="161">
        <v>200</v>
      </c>
      <c r="F57" s="164">
        <v>75000</v>
      </c>
      <c r="G57" s="145"/>
      <c r="H57" s="75">
        <f t="shared" si="1"/>
        <v>75000</v>
      </c>
    </row>
    <row r="58" spans="1:8" ht="41.25" customHeight="1">
      <c r="A58" s="56" t="s">
        <v>155</v>
      </c>
      <c r="B58" s="160" t="s">
        <v>66</v>
      </c>
      <c r="C58" s="160" t="s">
        <v>50</v>
      </c>
      <c r="D58" s="62">
        <v>4290020180</v>
      </c>
      <c r="E58" s="62">
        <v>200</v>
      </c>
      <c r="F58" s="77">
        <v>210000</v>
      </c>
      <c r="G58" s="145"/>
      <c r="H58" s="75">
        <f t="shared" si="1"/>
        <v>210000</v>
      </c>
    </row>
    <row r="59" spans="1:8" ht="39" customHeight="1">
      <c r="A59" s="39" t="s">
        <v>473</v>
      </c>
      <c r="B59" s="160" t="s">
        <v>66</v>
      </c>
      <c r="C59" s="160" t="s">
        <v>169</v>
      </c>
      <c r="D59" s="160" t="s">
        <v>643</v>
      </c>
      <c r="E59" s="40">
        <v>200</v>
      </c>
      <c r="F59" s="75">
        <v>879900</v>
      </c>
      <c r="G59" s="145"/>
      <c r="H59" s="75">
        <f t="shared" si="1"/>
        <v>879900</v>
      </c>
    </row>
    <row r="60" spans="1:8" ht="42.75" customHeight="1">
      <c r="A60" s="39" t="s">
        <v>167</v>
      </c>
      <c r="B60" s="160" t="s">
        <v>66</v>
      </c>
      <c r="C60" s="160" t="s">
        <v>169</v>
      </c>
      <c r="D60" s="160" t="s">
        <v>644</v>
      </c>
      <c r="E60" s="40">
        <v>200</v>
      </c>
      <c r="F60" s="75">
        <v>800000</v>
      </c>
      <c r="G60" s="145"/>
      <c r="H60" s="75">
        <f t="shared" si="1"/>
        <v>800000</v>
      </c>
    </row>
    <row r="61" spans="1:8" ht="39">
      <c r="A61" s="39" t="s">
        <v>739</v>
      </c>
      <c r="B61" s="177" t="s">
        <v>66</v>
      </c>
      <c r="C61" s="177" t="s">
        <v>169</v>
      </c>
      <c r="D61" s="177" t="s">
        <v>740</v>
      </c>
      <c r="E61" s="178">
        <v>200</v>
      </c>
      <c r="F61" s="75">
        <v>50000</v>
      </c>
      <c r="G61" s="145"/>
      <c r="H61" s="75">
        <f t="shared" si="1"/>
        <v>50000</v>
      </c>
    </row>
    <row r="62" spans="1:8" ht="42" customHeight="1">
      <c r="A62" s="39" t="s">
        <v>467</v>
      </c>
      <c r="B62" s="160" t="s">
        <v>66</v>
      </c>
      <c r="C62" s="160" t="s">
        <v>168</v>
      </c>
      <c r="D62" s="160" t="s">
        <v>465</v>
      </c>
      <c r="E62" s="40">
        <v>400</v>
      </c>
      <c r="F62" s="75">
        <v>337710</v>
      </c>
      <c r="G62" s="145"/>
      <c r="H62" s="75">
        <f t="shared" si="1"/>
        <v>337710</v>
      </c>
    </row>
    <row r="63" spans="1:8" ht="40.5" customHeight="1">
      <c r="A63" s="39" t="s">
        <v>166</v>
      </c>
      <c r="B63" s="160" t="s">
        <v>66</v>
      </c>
      <c r="C63" s="160" t="s">
        <v>168</v>
      </c>
      <c r="D63" s="160" t="s">
        <v>648</v>
      </c>
      <c r="E63" s="162">
        <v>200</v>
      </c>
      <c r="F63" s="75">
        <v>0</v>
      </c>
      <c r="G63" s="145"/>
      <c r="H63" s="75">
        <f t="shared" si="1"/>
        <v>0</v>
      </c>
    </row>
    <row r="64" spans="1:8" ht="41.25" customHeight="1">
      <c r="A64" s="39" t="s">
        <v>922</v>
      </c>
      <c r="B64" s="249" t="s">
        <v>66</v>
      </c>
      <c r="C64" s="249" t="s">
        <v>168</v>
      </c>
      <c r="D64" s="249" t="s">
        <v>911</v>
      </c>
      <c r="E64" s="250">
        <v>200</v>
      </c>
      <c r="F64" s="75">
        <v>9873196.2599999998</v>
      </c>
      <c r="G64" s="145"/>
      <c r="H64" s="75">
        <f t="shared" si="1"/>
        <v>9873196.2599999998</v>
      </c>
    </row>
    <row r="65" spans="1:8" ht="39.75" customHeight="1">
      <c r="A65" s="39" t="s">
        <v>782</v>
      </c>
      <c r="B65" s="160" t="s">
        <v>66</v>
      </c>
      <c r="C65" s="177" t="s">
        <v>168</v>
      </c>
      <c r="D65" s="160" t="s">
        <v>783</v>
      </c>
      <c r="E65" s="162">
        <v>200</v>
      </c>
      <c r="F65" s="75">
        <v>600000</v>
      </c>
      <c r="G65" s="145"/>
      <c r="H65" s="75">
        <f t="shared" si="1"/>
        <v>600000</v>
      </c>
    </row>
    <row r="66" spans="1:8" ht="40.5" customHeight="1">
      <c r="A66" s="39" t="s">
        <v>884</v>
      </c>
      <c r="B66" s="205" t="s">
        <v>66</v>
      </c>
      <c r="C66" s="205" t="s">
        <v>168</v>
      </c>
      <c r="D66" s="205" t="s">
        <v>835</v>
      </c>
      <c r="E66" s="40">
        <v>800</v>
      </c>
      <c r="F66" s="75">
        <v>4000000</v>
      </c>
      <c r="G66" s="145"/>
      <c r="H66" s="75">
        <f t="shared" si="1"/>
        <v>4000000</v>
      </c>
    </row>
    <row r="67" spans="1:8" ht="39" customHeight="1">
      <c r="A67" s="26" t="s">
        <v>608</v>
      </c>
      <c r="B67" s="160" t="s">
        <v>66</v>
      </c>
      <c r="C67" s="160" t="s">
        <v>168</v>
      </c>
      <c r="D67" s="146" t="s">
        <v>705</v>
      </c>
      <c r="E67" s="162">
        <v>200</v>
      </c>
      <c r="F67" s="75">
        <v>1586100</v>
      </c>
      <c r="G67" s="145"/>
      <c r="H67" s="75">
        <f t="shared" si="1"/>
        <v>1586100</v>
      </c>
    </row>
    <row r="68" spans="1:8" ht="54.75" customHeight="1">
      <c r="A68" s="26" t="s">
        <v>609</v>
      </c>
      <c r="B68" s="160" t="s">
        <v>66</v>
      </c>
      <c r="C68" s="160" t="s">
        <v>168</v>
      </c>
      <c r="D68" s="146" t="s">
        <v>857</v>
      </c>
      <c r="E68" s="162">
        <v>200</v>
      </c>
      <c r="F68" s="75">
        <v>400000</v>
      </c>
      <c r="G68" s="145"/>
      <c r="H68" s="75">
        <f t="shared" si="1"/>
        <v>400000</v>
      </c>
    </row>
    <row r="69" spans="1:8" ht="54.75" customHeight="1">
      <c r="A69" s="26" t="s">
        <v>852</v>
      </c>
      <c r="B69" s="206" t="s">
        <v>66</v>
      </c>
      <c r="C69" s="206" t="s">
        <v>168</v>
      </c>
      <c r="D69" s="146" t="s">
        <v>851</v>
      </c>
      <c r="E69" s="207">
        <v>400</v>
      </c>
      <c r="F69" s="75">
        <v>5502072.7300000004</v>
      </c>
      <c r="G69" s="145"/>
      <c r="H69" s="75">
        <f>F69+G69</f>
        <v>5502072.7300000004</v>
      </c>
    </row>
    <row r="70" spans="1:8" ht="54.75" customHeight="1">
      <c r="A70" s="26" t="s">
        <v>934</v>
      </c>
      <c r="B70" s="262" t="s">
        <v>66</v>
      </c>
      <c r="C70" s="262" t="s">
        <v>168</v>
      </c>
      <c r="D70" s="146" t="s">
        <v>935</v>
      </c>
      <c r="E70" s="263">
        <v>800</v>
      </c>
      <c r="F70" s="145">
        <v>6738863.5</v>
      </c>
      <c r="G70" s="145"/>
      <c r="H70" s="75">
        <f>F70+G70</f>
        <v>6738863.5</v>
      </c>
    </row>
    <row r="71" spans="1:8" ht="27" customHeight="1">
      <c r="A71" s="37" t="s">
        <v>114</v>
      </c>
      <c r="B71" s="160" t="s">
        <v>66</v>
      </c>
      <c r="C71" s="41" t="s">
        <v>59</v>
      </c>
      <c r="D71" s="25">
        <v>4290007010</v>
      </c>
      <c r="E71" s="162">
        <v>300</v>
      </c>
      <c r="F71" s="75">
        <v>1516400</v>
      </c>
      <c r="G71" s="145"/>
      <c r="H71" s="75">
        <f t="shared" si="1"/>
        <v>1516400</v>
      </c>
    </row>
    <row r="72" spans="1:8" ht="18" customHeight="1">
      <c r="A72" s="43" t="s">
        <v>65</v>
      </c>
      <c r="B72" s="44" t="s">
        <v>67</v>
      </c>
      <c r="C72" s="160"/>
      <c r="D72" s="25"/>
      <c r="E72" s="25"/>
      <c r="F72" s="88">
        <f>F73+F74</f>
        <v>710062</v>
      </c>
      <c r="G72" s="88">
        <f>G73+G74</f>
        <v>68101</v>
      </c>
      <c r="H72" s="88">
        <f>H73+H74</f>
        <v>778163</v>
      </c>
    </row>
    <row r="73" spans="1:8" ht="54.75" customHeight="1">
      <c r="A73" s="26" t="s">
        <v>107</v>
      </c>
      <c r="B73" s="160" t="s">
        <v>67</v>
      </c>
      <c r="C73" s="160" t="s">
        <v>41</v>
      </c>
      <c r="D73" s="25">
        <v>4090000270</v>
      </c>
      <c r="E73" s="162">
        <v>100</v>
      </c>
      <c r="F73" s="75">
        <v>605349</v>
      </c>
      <c r="G73" s="145">
        <v>68101</v>
      </c>
      <c r="H73" s="75">
        <f>F73+G73</f>
        <v>673450</v>
      </c>
    </row>
    <row r="74" spans="1:8" ht="41.25" customHeight="1">
      <c r="A74" s="26" t="s">
        <v>138</v>
      </c>
      <c r="B74" s="160" t="s">
        <v>67</v>
      </c>
      <c r="C74" s="160" t="s">
        <v>41</v>
      </c>
      <c r="D74" s="25">
        <v>4090000270</v>
      </c>
      <c r="E74" s="162">
        <v>200</v>
      </c>
      <c r="F74" s="75">
        <v>104713</v>
      </c>
      <c r="G74" s="145"/>
      <c r="H74" s="75">
        <f>F74+G74</f>
        <v>104713</v>
      </c>
    </row>
    <row r="75" spans="1:8" ht="27" customHeight="1">
      <c r="A75" s="43" t="s">
        <v>4</v>
      </c>
      <c r="B75" s="44" t="s">
        <v>5</v>
      </c>
      <c r="C75" s="160"/>
      <c r="D75" s="25"/>
      <c r="E75" s="25"/>
      <c r="F75" s="74">
        <f>F76+F77+F78+F79+F81+F82+F83+F84+F85+F86+F87+F88+F91+F92+F93+F94+F96+F97+F98+F99+F100+F102+F103+F104+F106+F107+F108+F109+F110+F111+F112+F113+F114+F115+F116+F117+F118+F119+F120+F121+F123+F124+F125+F126+F127+F128+F89+F90+F105+F101+F95+F80+F129</f>
        <v>48598296.969999999</v>
      </c>
      <c r="G75" s="74">
        <f t="shared" ref="G75:H75" si="2">G76+G77+G78+G79+G81+G82+G83+G84+G85+G86+G87+G88+G91+G92+G93+G94+G96+G97+G98+G99+G100+G102+G103+G104+G106+G107+G108+G109+G110+G111+G112+G113+G114+G115+G116+G117+G118+G119+G120+G121+G123+G124+G125+G126+G127+G128+G89+G90+G105+G101+G95+G80+G129</f>
        <v>529387</v>
      </c>
      <c r="H75" s="74">
        <f t="shared" si="2"/>
        <v>49127683.969999999</v>
      </c>
    </row>
    <row r="76" spans="1:8" ht="63.75">
      <c r="A76" s="26" t="s">
        <v>111</v>
      </c>
      <c r="B76" s="160" t="s">
        <v>5</v>
      </c>
      <c r="C76" s="160" t="s">
        <v>43</v>
      </c>
      <c r="D76" s="25">
        <v>4190000290</v>
      </c>
      <c r="E76" s="162">
        <v>100</v>
      </c>
      <c r="F76" s="75">
        <v>4030108</v>
      </c>
      <c r="G76" s="145">
        <v>453387</v>
      </c>
      <c r="H76" s="75">
        <f>F76+G76</f>
        <v>4483495</v>
      </c>
    </row>
    <row r="77" spans="1:8" ht="40.5" customHeight="1">
      <c r="A77" s="26" t="s">
        <v>141</v>
      </c>
      <c r="B77" s="160" t="s">
        <v>5</v>
      </c>
      <c r="C77" s="160" t="s">
        <v>43</v>
      </c>
      <c r="D77" s="25">
        <v>4190000290</v>
      </c>
      <c r="E77" s="162">
        <v>200</v>
      </c>
      <c r="F77" s="75">
        <v>221813</v>
      </c>
      <c r="G77" s="145"/>
      <c r="H77" s="75">
        <f t="shared" ref="H77:H129" si="3">F77+G77</f>
        <v>221813</v>
      </c>
    </row>
    <row r="78" spans="1:8" ht="25.5">
      <c r="A78" s="26" t="s">
        <v>112</v>
      </c>
      <c r="B78" s="160" t="s">
        <v>5</v>
      </c>
      <c r="C78" s="160" t="s">
        <v>43</v>
      </c>
      <c r="D78" s="25">
        <v>4190000290</v>
      </c>
      <c r="E78" s="162">
        <v>800</v>
      </c>
      <c r="F78" s="75">
        <v>2000</v>
      </c>
      <c r="G78" s="145"/>
      <c r="H78" s="75">
        <f t="shared" si="3"/>
        <v>2000</v>
      </c>
    </row>
    <row r="79" spans="1:8" ht="25.5">
      <c r="A79" s="26" t="s">
        <v>113</v>
      </c>
      <c r="B79" s="160" t="s">
        <v>5</v>
      </c>
      <c r="C79" s="160" t="s">
        <v>44</v>
      </c>
      <c r="D79" s="25">
        <v>4290020090</v>
      </c>
      <c r="E79" s="162">
        <v>800</v>
      </c>
      <c r="F79" s="75">
        <v>190197.68</v>
      </c>
      <c r="G79" s="145"/>
      <c r="H79" s="75">
        <f t="shared" si="3"/>
        <v>190197.68</v>
      </c>
    </row>
    <row r="80" spans="1:8" ht="26.25">
      <c r="A80" s="39" t="s">
        <v>591</v>
      </c>
      <c r="B80" s="255" t="s">
        <v>5</v>
      </c>
      <c r="C80" s="255" t="s">
        <v>45</v>
      </c>
      <c r="D80" s="146" t="s">
        <v>920</v>
      </c>
      <c r="E80" s="256">
        <v>200</v>
      </c>
      <c r="F80" s="75">
        <v>199512.3</v>
      </c>
      <c r="G80" s="145"/>
      <c r="H80" s="75">
        <f t="shared" ref="H80" si="4">F80+G80</f>
        <v>199512.3</v>
      </c>
    </row>
    <row r="81" spans="1:8" ht="43.5" customHeight="1">
      <c r="A81" s="39" t="s">
        <v>511</v>
      </c>
      <c r="B81" s="160" t="s">
        <v>5</v>
      </c>
      <c r="C81" s="160" t="s">
        <v>45</v>
      </c>
      <c r="D81" s="146" t="s">
        <v>659</v>
      </c>
      <c r="E81" s="162">
        <v>200</v>
      </c>
      <c r="F81" s="75">
        <v>270000</v>
      </c>
      <c r="G81" s="145"/>
      <c r="H81" s="75">
        <f t="shared" si="3"/>
        <v>270000</v>
      </c>
    </row>
    <row r="82" spans="1:8" ht="68.25" customHeight="1">
      <c r="A82" s="26" t="s">
        <v>17</v>
      </c>
      <c r="B82" s="160" t="s">
        <v>5</v>
      </c>
      <c r="C82" s="160" t="s">
        <v>745</v>
      </c>
      <c r="D82" s="25">
        <v>4290000300</v>
      </c>
      <c r="E82" s="162">
        <v>100</v>
      </c>
      <c r="F82" s="75">
        <v>3983834</v>
      </c>
      <c r="G82" s="145"/>
      <c r="H82" s="75">
        <f t="shared" si="3"/>
        <v>3983834</v>
      </c>
    </row>
    <row r="83" spans="1:8" ht="51">
      <c r="A83" s="26" t="s">
        <v>144</v>
      </c>
      <c r="B83" s="160" t="s">
        <v>5</v>
      </c>
      <c r="C83" s="160" t="s">
        <v>745</v>
      </c>
      <c r="D83" s="25">
        <v>4290000300</v>
      </c>
      <c r="E83" s="162">
        <v>200</v>
      </c>
      <c r="F83" s="75">
        <v>2766713</v>
      </c>
      <c r="G83" s="145">
        <v>9650</v>
      </c>
      <c r="H83" s="75">
        <f t="shared" si="3"/>
        <v>2776363</v>
      </c>
    </row>
    <row r="84" spans="1:8" ht="38.25">
      <c r="A84" s="26" t="s">
        <v>18</v>
      </c>
      <c r="B84" s="160" t="s">
        <v>5</v>
      </c>
      <c r="C84" s="160" t="s">
        <v>745</v>
      </c>
      <c r="D84" s="25">
        <v>4290000300</v>
      </c>
      <c r="E84" s="162">
        <v>800</v>
      </c>
      <c r="F84" s="75">
        <v>8046</v>
      </c>
      <c r="G84" s="145">
        <v>1350</v>
      </c>
      <c r="H84" s="75">
        <f t="shared" si="3"/>
        <v>9396</v>
      </c>
    </row>
    <row r="85" spans="1:8" ht="54" customHeight="1">
      <c r="A85" s="45" t="s">
        <v>358</v>
      </c>
      <c r="B85" s="160" t="s">
        <v>5</v>
      </c>
      <c r="C85" s="160" t="s">
        <v>745</v>
      </c>
      <c r="D85" s="160" t="s">
        <v>364</v>
      </c>
      <c r="E85" s="162">
        <v>100</v>
      </c>
      <c r="F85" s="75">
        <v>479505</v>
      </c>
      <c r="G85" s="145"/>
      <c r="H85" s="75">
        <f t="shared" si="3"/>
        <v>479505</v>
      </c>
    </row>
    <row r="86" spans="1:8" ht="54" customHeight="1">
      <c r="A86" s="45" t="s">
        <v>359</v>
      </c>
      <c r="B86" s="160" t="s">
        <v>5</v>
      </c>
      <c r="C86" s="160" t="s">
        <v>745</v>
      </c>
      <c r="D86" s="160" t="s">
        <v>365</v>
      </c>
      <c r="E86" s="162">
        <v>100</v>
      </c>
      <c r="F86" s="75">
        <v>424402</v>
      </c>
      <c r="G86" s="145"/>
      <c r="H86" s="75">
        <f t="shared" si="3"/>
        <v>424402</v>
      </c>
    </row>
    <row r="87" spans="1:8" ht="51">
      <c r="A87" s="26" t="s">
        <v>803</v>
      </c>
      <c r="B87" s="160" t="s">
        <v>5</v>
      </c>
      <c r="C87" s="160" t="s">
        <v>745</v>
      </c>
      <c r="D87" s="25">
        <v>4290008100</v>
      </c>
      <c r="E87" s="162">
        <v>500</v>
      </c>
      <c r="F87" s="75">
        <v>966300</v>
      </c>
      <c r="G87" s="145"/>
      <c r="H87" s="75">
        <f t="shared" si="3"/>
        <v>966300</v>
      </c>
    </row>
    <row r="88" spans="1:8" ht="39">
      <c r="A88" s="24" t="s">
        <v>794</v>
      </c>
      <c r="B88" s="160" t="s">
        <v>5</v>
      </c>
      <c r="C88" s="160" t="s">
        <v>49</v>
      </c>
      <c r="D88" s="25">
        <v>2710108010</v>
      </c>
      <c r="E88" s="162">
        <v>500</v>
      </c>
      <c r="F88" s="75">
        <v>5709388</v>
      </c>
      <c r="G88" s="145"/>
      <c r="H88" s="75">
        <f t="shared" si="3"/>
        <v>5709388</v>
      </c>
    </row>
    <row r="89" spans="1:8" ht="28.5" customHeight="1">
      <c r="A89" s="26" t="s">
        <v>919</v>
      </c>
      <c r="B89" s="233" t="s">
        <v>5</v>
      </c>
      <c r="C89" s="233" t="s">
        <v>49</v>
      </c>
      <c r="D89" s="247" t="s">
        <v>909</v>
      </c>
      <c r="E89" s="234">
        <v>500</v>
      </c>
      <c r="F89" s="75">
        <v>600000</v>
      </c>
      <c r="G89" s="145"/>
      <c r="H89" s="75">
        <f t="shared" si="3"/>
        <v>600000</v>
      </c>
    </row>
    <row r="90" spans="1:8" ht="41.25" customHeight="1">
      <c r="A90" s="26" t="s">
        <v>902</v>
      </c>
      <c r="B90" s="243" t="s">
        <v>5</v>
      </c>
      <c r="C90" s="243" t="s">
        <v>49</v>
      </c>
      <c r="D90" s="146" t="s">
        <v>903</v>
      </c>
      <c r="E90" s="244">
        <v>500</v>
      </c>
      <c r="F90" s="75">
        <v>200000</v>
      </c>
      <c r="G90" s="145"/>
      <c r="H90" s="75">
        <f t="shared" si="3"/>
        <v>200000</v>
      </c>
    </row>
    <row r="91" spans="1:8" ht="66.75" customHeight="1">
      <c r="A91" s="37" t="s">
        <v>768</v>
      </c>
      <c r="B91" s="160" t="s">
        <v>5</v>
      </c>
      <c r="C91" s="160" t="s">
        <v>50</v>
      </c>
      <c r="D91" s="146" t="s">
        <v>636</v>
      </c>
      <c r="E91" s="162">
        <v>800</v>
      </c>
      <c r="F91" s="75">
        <v>200000</v>
      </c>
      <c r="G91" s="145"/>
      <c r="H91" s="75">
        <f t="shared" si="3"/>
        <v>200000</v>
      </c>
    </row>
    <row r="92" spans="1:8" ht="81.75" customHeight="1">
      <c r="A92" s="26" t="s">
        <v>764</v>
      </c>
      <c r="B92" s="160" t="s">
        <v>5</v>
      </c>
      <c r="C92" s="160" t="s">
        <v>50</v>
      </c>
      <c r="D92" s="146" t="s">
        <v>637</v>
      </c>
      <c r="E92" s="162">
        <v>800</v>
      </c>
      <c r="F92" s="75">
        <v>200000</v>
      </c>
      <c r="G92" s="145"/>
      <c r="H92" s="75">
        <f t="shared" si="3"/>
        <v>200000</v>
      </c>
    </row>
    <row r="93" spans="1:8" ht="27" customHeight="1">
      <c r="A93" s="39" t="s">
        <v>429</v>
      </c>
      <c r="B93" s="160" t="s">
        <v>5</v>
      </c>
      <c r="C93" s="160" t="s">
        <v>50</v>
      </c>
      <c r="D93" s="146" t="s">
        <v>638</v>
      </c>
      <c r="E93" s="162">
        <v>800</v>
      </c>
      <c r="F93" s="75"/>
      <c r="G93" s="145"/>
      <c r="H93" s="75">
        <f t="shared" si="3"/>
        <v>0</v>
      </c>
    </row>
    <row r="94" spans="1:8" ht="53.25" customHeight="1">
      <c r="A94" s="39" t="s">
        <v>924</v>
      </c>
      <c r="B94" s="160" t="s">
        <v>5</v>
      </c>
      <c r="C94" s="160" t="s">
        <v>169</v>
      </c>
      <c r="D94" s="160" t="s">
        <v>645</v>
      </c>
      <c r="E94" s="40">
        <v>800</v>
      </c>
      <c r="F94" s="75">
        <v>0</v>
      </c>
      <c r="G94" s="145"/>
      <c r="H94" s="75">
        <f t="shared" si="3"/>
        <v>0</v>
      </c>
    </row>
    <row r="95" spans="1:8" ht="53.25" customHeight="1">
      <c r="A95" s="39" t="s">
        <v>924</v>
      </c>
      <c r="B95" s="249" t="s">
        <v>5</v>
      </c>
      <c r="C95" s="249" t="s">
        <v>169</v>
      </c>
      <c r="D95" s="249" t="s">
        <v>912</v>
      </c>
      <c r="E95" s="40">
        <v>800</v>
      </c>
      <c r="F95" s="75">
        <v>544000</v>
      </c>
      <c r="G95" s="145"/>
      <c r="H95" s="75">
        <f t="shared" si="3"/>
        <v>544000</v>
      </c>
    </row>
    <row r="96" spans="1:8" ht="38.25">
      <c r="A96" s="46" t="s">
        <v>795</v>
      </c>
      <c r="B96" s="160" t="s">
        <v>5</v>
      </c>
      <c r="C96" s="160" t="s">
        <v>169</v>
      </c>
      <c r="D96" s="160" t="s">
        <v>796</v>
      </c>
      <c r="E96" s="162">
        <v>500</v>
      </c>
      <c r="F96" s="75">
        <v>46200</v>
      </c>
      <c r="G96" s="145"/>
      <c r="H96" s="75">
        <f t="shared" si="3"/>
        <v>46200</v>
      </c>
    </row>
    <row r="97" spans="1:8" ht="51.75">
      <c r="A97" s="39" t="s">
        <v>780</v>
      </c>
      <c r="B97" s="160" t="s">
        <v>5</v>
      </c>
      <c r="C97" s="160" t="s">
        <v>168</v>
      </c>
      <c r="D97" s="160" t="s">
        <v>781</v>
      </c>
      <c r="E97" s="162">
        <v>800</v>
      </c>
      <c r="F97" s="75">
        <v>300000</v>
      </c>
      <c r="G97" s="145"/>
      <c r="H97" s="75">
        <f t="shared" si="3"/>
        <v>300000</v>
      </c>
    </row>
    <row r="98" spans="1:8" ht="65.25" customHeight="1">
      <c r="A98" s="39" t="s">
        <v>733</v>
      </c>
      <c r="B98" s="160" t="s">
        <v>5</v>
      </c>
      <c r="C98" s="160" t="s">
        <v>168</v>
      </c>
      <c r="D98" s="160" t="s">
        <v>734</v>
      </c>
      <c r="E98" s="40">
        <v>800</v>
      </c>
      <c r="F98" s="75">
        <v>9875017.5399999991</v>
      </c>
      <c r="G98" s="145"/>
      <c r="H98" s="75">
        <f t="shared" si="3"/>
        <v>9875017.5399999991</v>
      </c>
    </row>
    <row r="99" spans="1:8" ht="26.25">
      <c r="A99" s="39" t="s">
        <v>837</v>
      </c>
      <c r="B99" s="188" t="s">
        <v>5</v>
      </c>
      <c r="C99" s="188" t="s">
        <v>168</v>
      </c>
      <c r="D99" s="188" t="s">
        <v>833</v>
      </c>
      <c r="E99" s="40">
        <v>500</v>
      </c>
      <c r="F99" s="75">
        <v>30000</v>
      </c>
      <c r="G99" s="145"/>
      <c r="H99" s="75">
        <f t="shared" si="3"/>
        <v>30000</v>
      </c>
    </row>
    <row r="100" spans="1:8" ht="39">
      <c r="A100" s="39" t="s">
        <v>797</v>
      </c>
      <c r="B100" s="160" t="s">
        <v>5</v>
      </c>
      <c r="C100" s="160" t="s">
        <v>168</v>
      </c>
      <c r="D100" s="160" t="s">
        <v>798</v>
      </c>
      <c r="E100" s="162">
        <v>500</v>
      </c>
      <c r="F100" s="75">
        <v>869000</v>
      </c>
      <c r="G100" s="145"/>
      <c r="H100" s="75">
        <f t="shared" si="3"/>
        <v>869000</v>
      </c>
    </row>
    <row r="101" spans="1:8" ht="43.5" customHeight="1">
      <c r="A101" s="26" t="s">
        <v>902</v>
      </c>
      <c r="B101" s="245" t="s">
        <v>5</v>
      </c>
      <c r="C101" s="245" t="s">
        <v>168</v>
      </c>
      <c r="D101" s="146" t="s">
        <v>903</v>
      </c>
      <c r="E101" s="246">
        <v>500</v>
      </c>
      <c r="F101" s="75">
        <v>99100</v>
      </c>
      <c r="G101" s="145"/>
      <c r="H101" s="75">
        <f t="shared" si="3"/>
        <v>99100</v>
      </c>
    </row>
    <row r="102" spans="1:8" ht="39">
      <c r="A102" s="39" t="s">
        <v>804</v>
      </c>
      <c r="B102" s="160" t="s">
        <v>5</v>
      </c>
      <c r="C102" s="160" t="s">
        <v>170</v>
      </c>
      <c r="D102" s="160" t="s">
        <v>805</v>
      </c>
      <c r="E102" s="162">
        <v>500</v>
      </c>
      <c r="F102" s="75">
        <v>887900</v>
      </c>
      <c r="G102" s="145">
        <v>65000</v>
      </c>
      <c r="H102" s="75">
        <f t="shared" si="3"/>
        <v>952900</v>
      </c>
    </row>
    <row r="103" spans="1:8" ht="42.75" customHeight="1">
      <c r="A103" s="39" t="s">
        <v>799</v>
      </c>
      <c r="B103" s="160" t="s">
        <v>5</v>
      </c>
      <c r="C103" s="160" t="s">
        <v>170</v>
      </c>
      <c r="D103" s="160" t="s">
        <v>800</v>
      </c>
      <c r="E103" s="162">
        <v>500</v>
      </c>
      <c r="F103" s="75">
        <v>200000</v>
      </c>
      <c r="G103" s="145"/>
      <c r="H103" s="75">
        <f t="shared" si="3"/>
        <v>200000</v>
      </c>
    </row>
    <row r="104" spans="1:8" ht="64.5">
      <c r="A104" s="149" t="s">
        <v>801</v>
      </c>
      <c r="B104" s="160" t="s">
        <v>5</v>
      </c>
      <c r="C104" s="160" t="s">
        <v>170</v>
      </c>
      <c r="D104" s="160" t="s">
        <v>802</v>
      </c>
      <c r="E104" s="162">
        <v>500</v>
      </c>
      <c r="F104" s="75">
        <v>360600</v>
      </c>
      <c r="G104" s="145"/>
      <c r="H104" s="75">
        <f t="shared" si="3"/>
        <v>360600</v>
      </c>
    </row>
    <row r="105" spans="1:8" ht="39.75" customHeight="1">
      <c r="A105" s="26" t="s">
        <v>902</v>
      </c>
      <c r="B105" s="243" t="s">
        <v>5</v>
      </c>
      <c r="C105" s="243" t="s">
        <v>170</v>
      </c>
      <c r="D105" s="146" t="s">
        <v>903</v>
      </c>
      <c r="E105" s="244">
        <v>500</v>
      </c>
      <c r="F105" s="75">
        <v>764941</v>
      </c>
      <c r="G105" s="145"/>
      <c r="H105" s="75">
        <f t="shared" si="3"/>
        <v>764941</v>
      </c>
    </row>
    <row r="106" spans="1:8" ht="66.75" customHeight="1">
      <c r="A106" s="26" t="s">
        <v>105</v>
      </c>
      <c r="B106" s="160" t="s">
        <v>5</v>
      </c>
      <c r="C106" s="160" t="s">
        <v>181</v>
      </c>
      <c r="D106" s="146" t="s">
        <v>588</v>
      </c>
      <c r="E106" s="162">
        <v>100</v>
      </c>
      <c r="F106" s="75">
        <v>1350731.67</v>
      </c>
      <c r="G106" s="145"/>
      <c r="H106" s="75">
        <f t="shared" si="3"/>
        <v>1350731.67</v>
      </c>
    </row>
    <row r="107" spans="1:8" ht="51">
      <c r="A107" s="26" t="s">
        <v>136</v>
      </c>
      <c r="B107" s="160" t="s">
        <v>5</v>
      </c>
      <c r="C107" s="160" t="s">
        <v>181</v>
      </c>
      <c r="D107" s="146" t="s">
        <v>588</v>
      </c>
      <c r="E107" s="162">
        <v>200</v>
      </c>
      <c r="F107" s="75">
        <v>78739</v>
      </c>
      <c r="G107" s="145"/>
      <c r="H107" s="75">
        <f t="shared" si="3"/>
        <v>78739</v>
      </c>
    </row>
    <row r="108" spans="1:8" ht="92.25" customHeight="1">
      <c r="A108" s="39" t="s">
        <v>727</v>
      </c>
      <c r="B108" s="160" t="s">
        <v>5</v>
      </c>
      <c r="C108" s="160" t="s">
        <v>181</v>
      </c>
      <c r="D108" s="42" t="s">
        <v>728</v>
      </c>
      <c r="E108" s="162">
        <v>100</v>
      </c>
      <c r="F108" s="75">
        <v>50868.33</v>
      </c>
      <c r="G108" s="145"/>
      <c r="H108" s="75">
        <f t="shared" si="3"/>
        <v>50868.33</v>
      </c>
    </row>
    <row r="109" spans="1:8" ht="92.25" customHeight="1">
      <c r="A109" s="39" t="s">
        <v>729</v>
      </c>
      <c r="B109" s="160" t="s">
        <v>5</v>
      </c>
      <c r="C109" s="160" t="s">
        <v>181</v>
      </c>
      <c r="D109" s="160" t="s">
        <v>730</v>
      </c>
      <c r="E109" s="162">
        <v>100</v>
      </c>
      <c r="F109" s="75">
        <v>457815</v>
      </c>
      <c r="G109" s="145"/>
      <c r="H109" s="75">
        <f t="shared" si="3"/>
        <v>457815</v>
      </c>
    </row>
    <row r="110" spans="1:8" ht="54" customHeight="1">
      <c r="A110" s="45" t="s">
        <v>358</v>
      </c>
      <c r="B110" s="160" t="s">
        <v>5</v>
      </c>
      <c r="C110" s="160" t="s">
        <v>181</v>
      </c>
      <c r="D110" s="160" t="s">
        <v>731</v>
      </c>
      <c r="E110" s="162">
        <v>100</v>
      </c>
      <c r="F110" s="75">
        <v>155685</v>
      </c>
      <c r="G110" s="145"/>
      <c r="H110" s="75">
        <f t="shared" si="3"/>
        <v>155685</v>
      </c>
    </row>
    <row r="111" spans="1:8" ht="54.75" customHeight="1">
      <c r="A111" s="45" t="s">
        <v>359</v>
      </c>
      <c r="B111" s="160" t="s">
        <v>5</v>
      </c>
      <c r="C111" s="160" t="s">
        <v>181</v>
      </c>
      <c r="D111" s="160" t="s">
        <v>732</v>
      </c>
      <c r="E111" s="162">
        <v>100</v>
      </c>
      <c r="F111" s="75">
        <v>123792</v>
      </c>
      <c r="G111" s="145"/>
      <c r="H111" s="75">
        <f t="shared" si="3"/>
        <v>123792</v>
      </c>
    </row>
    <row r="112" spans="1:8" ht="69" customHeight="1">
      <c r="A112" s="26" t="s">
        <v>99</v>
      </c>
      <c r="B112" s="160" t="s">
        <v>5</v>
      </c>
      <c r="C112" s="160" t="s">
        <v>57</v>
      </c>
      <c r="D112" s="146" t="s">
        <v>577</v>
      </c>
      <c r="E112" s="162">
        <v>100</v>
      </c>
      <c r="F112" s="75">
        <v>2042664</v>
      </c>
      <c r="G112" s="145"/>
      <c r="H112" s="75">
        <f t="shared" si="3"/>
        <v>2042664</v>
      </c>
    </row>
    <row r="113" spans="1:8" ht="42" customHeight="1">
      <c r="A113" s="26" t="s">
        <v>133</v>
      </c>
      <c r="B113" s="160" t="s">
        <v>5</v>
      </c>
      <c r="C113" s="160" t="s">
        <v>57</v>
      </c>
      <c r="D113" s="146" t="s">
        <v>577</v>
      </c>
      <c r="E113" s="162">
        <v>200</v>
      </c>
      <c r="F113" s="75">
        <v>2612164.2000000002</v>
      </c>
      <c r="G113" s="145"/>
      <c r="H113" s="75">
        <f t="shared" si="3"/>
        <v>2612164.2000000002</v>
      </c>
    </row>
    <row r="114" spans="1:8" ht="39.75" customHeight="1">
      <c r="A114" s="26" t="s">
        <v>100</v>
      </c>
      <c r="B114" s="160" t="s">
        <v>5</v>
      </c>
      <c r="C114" s="160" t="s">
        <v>57</v>
      </c>
      <c r="D114" s="146" t="s">
        <v>577</v>
      </c>
      <c r="E114" s="162">
        <v>800</v>
      </c>
      <c r="F114" s="75">
        <v>39000</v>
      </c>
      <c r="G114" s="145"/>
      <c r="H114" s="75">
        <f t="shared" si="3"/>
        <v>39000</v>
      </c>
    </row>
    <row r="115" spans="1:8" ht="39.75" customHeight="1">
      <c r="A115" s="57" t="s">
        <v>134</v>
      </c>
      <c r="B115" s="160" t="s">
        <v>5</v>
      </c>
      <c r="C115" s="160" t="s">
        <v>57</v>
      </c>
      <c r="D115" s="160" t="s">
        <v>578</v>
      </c>
      <c r="E115" s="162">
        <v>200</v>
      </c>
      <c r="F115" s="75">
        <v>229500</v>
      </c>
      <c r="G115" s="145"/>
      <c r="H115" s="75">
        <f t="shared" si="3"/>
        <v>229500</v>
      </c>
    </row>
    <row r="116" spans="1:8" ht="38.25">
      <c r="A116" s="26" t="s">
        <v>135</v>
      </c>
      <c r="B116" s="160" t="s">
        <v>5</v>
      </c>
      <c r="C116" s="160" t="s">
        <v>57</v>
      </c>
      <c r="D116" s="146" t="s">
        <v>580</v>
      </c>
      <c r="E116" s="162">
        <v>200</v>
      </c>
      <c r="F116" s="75">
        <v>439297.8</v>
      </c>
      <c r="G116" s="145"/>
      <c r="H116" s="75">
        <f t="shared" si="3"/>
        <v>439297.8</v>
      </c>
    </row>
    <row r="117" spans="1:8" ht="78.75" customHeight="1">
      <c r="A117" s="26" t="s">
        <v>282</v>
      </c>
      <c r="B117" s="160" t="s">
        <v>5</v>
      </c>
      <c r="C117" s="160" t="s">
        <v>57</v>
      </c>
      <c r="D117" s="160" t="s">
        <v>584</v>
      </c>
      <c r="E117" s="162">
        <v>100</v>
      </c>
      <c r="F117" s="75">
        <v>244943</v>
      </c>
      <c r="G117" s="145"/>
      <c r="H117" s="75">
        <f t="shared" si="3"/>
        <v>244943</v>
      </c>
    </row>
    <row r="118" spans="1:8" ht="92.25" customHeight="1">
      <c r="A118" s="39" t="s">
        <v>582</v>
      </c>
      <c r="B118" s="160" t="s">
        <v>5</v>
      </c>
      <c r="C118" s="160" t="s">
        <v>57</v>
      </c>
      <c r="D118" s="146" t="s">
        <v>583</v>
      </c>
      <c r="E118" s="162">
        <v>100</v>
      </c>
      <c r="F118" s="75">
        <v>2315044</v>
      </c>
      <c r="G118" s="145"/>
      <c r="H118" s="75">
        <f t="shared" si="3"/>
        <v>2315044</v>
      </c>
    </row>
    <row r="119" spans="1:8" ht="52.5" customHeight="1">
      <c r="A119" s="45" t="s">
        <v>358</v>
      </c>
      <c r="B119" s="160" t="s">
        <v>5</v>
      </c>
      <c r="C119" s="160" t="s">
        <v>57</v>
      </c>
      <c r="D119" s="160" t="s">
        <v>725</v>
      </c>
      <c r="E119" s="162">
        <v>100</v>
      </c>
      <c r="F119" s="75">
        <v>242764</v>
      </c>
      <c r="G119" s="145"/>
      <c r="H119" s="75">
        <f t="shared" si="3"/>
        <v>242764</v>
      </c>
    </row>
    <row r="120" spans="1:8" ht="53.25" customHeight="1">
      <c r="A120" s="45" t="s">
        <v>359</v>
      </c>
      <c r="B120" s="160" t="s">
        <v>5</v>
      </c>
      <c r="C120" s="160" t="s">
        <v>57</v>
      </c>
      <c r="D120" s="160" t="s">
        <v>726</v>
      </c>
      <c r="E120" s="162">
        <v>100</v>
      </c>
      <c r="F120" s="75">
        <v>266682</v>
      </c>
      <c r="G120" s="145"/>
      <c r="H120" s="75">
        <f t="shared" si="3"/>
        <v>266682</v>
      </c>
    </row>
    <row r="121" spans="1:8" ht="80.25" customHeight="1">
      <c r="A121" s="37" t="s">
        <v>280</v>
      </c>
      <c r="B121" s="160" t="s">
        <v>5</v>
      </c>
      <c r="C121" s="160" t="s">
        <v>57</v>
      </c>
      <c r="D121" s="162">
        <v>2210400200</v>
      </c>
      <c r="E121" s="162">
        <v>100</v>
      </c>
      <c r="F121" s="76">
        <v>1791118.71</v>
      </c>
      <c r="G121" s="145"/>
      <c r="H121" s="75">
        <f t="shared" si="3"/>
        <v>1791118.71</v>
      </c>
    </row>
    <row r="122" spans="1:8" ht="54.75" hidden="1" customHeight="1">
      <c r="A122" s="26" t="s">
        <v>280</v>
      </c>
      <c r="B122" s="160" t="s">
        <v>5</v>
      </c>
      <c r="C122" s="160" t="s">
        <v>57</v>
      </c>
      <c r="D122" s="160" t="s">
        <v>634</v>
      </c>
      <c r="E122" s="162">
        <v>100</v>
      </c>
      <c r="F122" s="75">
        <v>1453100</v>
      </c>
      <c r="G122" s="145"/>
      <c r="H122" s="75">
        <f t="shared" si="3"/>
        <v>1453100</v>
      </c>
    </row>
    <row r="123" spans="1:8" ht="51">
      <c r="A123" s="26" t="s">
        <v>853</v>
      </c>
      <c r="B123" s="160" t="s">
        <v>5</v>
      </c>
      <c r="C123" s="160" t="s">
        <v>57</v>
      </c>
      <c r="D123" s="160" t="s">
        <v>634</v>
      </c>
      <c r="E123" s="162">
        <v>200</v>
      </c>
      <c r="F123" s="75">
        <v>611649.87</v>
      </c>
      <c r="G123" s="145"/>
      <c r="H123" s="75">
        <f t="shared" si="3"/>
        <v>611649.87</v>
      </c>
    </row>
    <row r="124" spans="1:8" ht="40.5" customHeight="1">
      <c r="A124" s="26" t="s">
        <v>854</v>
      </c>
      <c r="B124" s="188" t="s">
        <v>5</v>
      </c>
      <c r="C124" s="188" t="s">
        <v>57</v>
      </c>
      <c r="D124" s="188" t="s">
        <v>836</v>
      </c>
      <c r="E124" s="189">
        <v>200</v>
      </c>
      <c r="F124" s="75">
        <v>108613.13</v>
      </c>
      <c r="G124" s="145"/>
      <c r="H124" s="75">
        <f t="shared" si="3"/>
        <v>108613.13</v>
      </c>
    </row>
    <row r="125" spans="1:8" ht="51">
      <c r="A125" s="26" t="s">
        <v>792</v>
      </c>
      <c r="B125" s="160" t="s">
        <v>5</v>
      </c>
      <c r="C125" s="160" t="s">
        <v>57</v>
      </c>
      <c r="D125" s="160" t="s">
        <v>793</v>
      </c>
      <c r="E125" s="162">
        <v>500</v>
      </c>
      <c r="F125" s="75">
        <v>238407</v>
      </c>
      <c r="G125" s="145"/>
      <c r="H125" s="75">
        <f t="shared" si="3"/>
        <v>238407</v>
      </c>
    </row>
    <row r="126" spans="1:8" ht="41.25" customHeight="1">
      <c r="A126" s="39" t="s">
        <v>620</v>
      </c>
      <c r="B126" s="160" t="s">
        <v>5</v>
      </c>
      <c r="C126" s="160" t="s">
        <v>57</v>
      </c>
      <c r="D126" s="160" t="s">
        <v>662</v>
      </c>
      <c r="E126" s="162">
        <v>200</v>
      </c>
      <c r="F126" s="75">
        <v>30000</v>
      </c>
      <c r="G126" s="145"/>
      <c r="H126" s="75">
        <f t="shared" si="3"/>
        <v>30000</v>
      </c>
    </row>
    <row r="127" spans="1:8" ht="63.75">
      <c r="A127" s="26" t="s">
        <v>888</v>
      </c>
      <c r="B127" s="227" t="s">
        <v>5</v>
      </c>
      <c r="C127" s="227" t="s">
        <v>57</v>
      </c>
      <c r="D127" s="146" t="s">
        <v>886</v>
      </c>
      <c r="E127" s="228">
        <v>200</v>
      </c>
      <c r="F127" s="75">
        <v>34729.29</v>
      </c>
      <c r="G127" s="145"/>
      <c r="H127" s="75">
        <f t="shared" si="3"/>
        <v>34729.29</v>
      </c>
    </row>
    <row r="128" spans="1:8" ht="51">
      <c r="A128" s="26" t="s">
        <v>902</v>
      </c>
      <c r="B128" s="233" t="s">
        <v>5</v>
      </c>
      <c r="C128" s="233" t="s">
        <v>57</v>
      </c>
      <c r="D128" s="146" t="s">
        <v>903</v>
      </c>
      <c r="E128" s="234">
        <v>500</v>
      </c>
      <c r="F128" s="75">
        <v>105511.45</v>
      </c>
      <c r="G128" s="145"/>
      <c r="H128" s="75">
        <f t="shared" si="3"/>
        <v>105511.45</v>
      </c>
    </row>
    <row r="129" spans="1:8" ht="41.25" customHeight="1">
      <c r="A129" s="26" t="s">
        <v>902</v>
      </c>
      <c r="B129" s="260" t="s">
        <v>5</v>
      </c>
      <c r="C129" s="260" t="s">
        <v>369</v>
      </c>
      <c r="D129" s="146" t="s">
        <v>903</v>
      </c>
      <c r="E129" s="261">
        <v>500</v>
      </c>
      <c r="F129" s="75">
        <v>600000</v>
      </c>
      <c r="G129" s="145"/>
      <c r="H129" s="75">
        <f t="shared" si="3"/>
        <v>600000</v>
      </c>
    </row>
    <row r="130" spans="1:8" ht="26.25" customHeight="1">
      <c r="A130" s="43" t="s">
        <v>72</v>
      </c>
      <c r="B130" s="44" t="s">
        <v>6</v>
      </c>
      <c r="C130" s="160"/>
      <c r="D130" s="160"/>
      <c r="E130" s="25"/>
      <c r="F130" s="74">
        <f>F131+F132+F133+F134+F135+F136+F137+F138+F139+F140+F141+F142+F143+F144+F147+F148+F149+F150+F151+F152+F153+F154+F155+F156+F157+F158+F159+F160+F161+F162+F163+F166+F167+F168+F169+F170+F171+F172+F174+F175+F177+F178+F180+F182+F184+F186+F188+F194+F195+F196+F197+F198+F199+F200+F201+F202+F203+F204+F205+F206+F207+F208+F209+F210+F211+F213+F214+F215+F216+F217+F219+F220+F221+F222+F223+F225+F212+F164+F165+F146+F173+F192+F218+F176+F179+F181+F183+F185+F187+F189+F193+F224+F226+F190+F191</f>
        <v>160143347.67000008</v>
      </c>
      <c r="G130" s="74">
        <f t="shared" ref="G130:H130" si="5">G131+G132+G133+G134+G135+G136+G137+G138+G139+G140+G141+G142+G143+G144+G147+G148+G149+G150+G151+G152+G153+G154+G155+G156+G157+G158+G159+G160+G161+G162+G163+G166+G167+G168+G169+G170+G171+G172+G174+G175+G177+G178+G180+G182+G184+G186+G188+G194+G195+G196+G197+G198+G199+G200+G201+G202+G203+G204+G205+G206+G207+G208+G209+G210+G211+G213+G214+G215+G216+G217+G219+G220+G221+G222+G223+G225+G212+G164+G165+G146+G173+G192+G218+G176+G179+G181+G183+G185+G187+G189+G193+G224+G226+G190+G191</f>
        <v>787182</v>
      </c>
      <c r="H130" s="74">
        <f t="shared" si="5"/>
        <v>160930529.67000008</v>
      </c>
    </row>
    <row r="131" spans="1:8" ht="38.25">
      <c r="A131" s="46" t="s">
        <v>830</v>
      </c>
      <c r="B131" s="188" t="s">
        <v>6</v>
      </c>
      <c r="C131" s="188" t="s">
        <v>52</v>
      </c>
      <c r="D131" s="188" t="s">
        <v>831</v>
      </c>
      <c r="E131" s="25">
        <v>200</v>
      </c>
      <c r="F131" s="75">
        <v>745000</v>
      </c>
      <c r="G131" s="145"/>
      <c r="H131" s="75">
        <f>F131+G131</f>
        <v>745000</v>
      </c>
    </row>
    <row r="132" spans="1:8" ht="41.25" customHeight="1">
      <c r="A132" s="39" t="s">
        <v>529</v>
      </c>
      <c r="B132" s="160" t="s">
        <v>6</v>
      </c>
      <c r="C132" s="160" t="s">
        <v>52</v>
      </c>
      <c r="D132" s="160" t="s">
        <v>530</v>
      </c>
      <c r="E132" s="162">
        <v>200</v>
      </c>
      <c r="F132" s="75">
        <v>433549.49</v>
      </c>
      <c r="G132" s="145"/>
      <c r="H132" s="75">
        <f>F132+G132</f>
        <v>433549.49</v>
      </c>
    </row>
    <row r="133" spans="1:8" ht="41.25" customHeight="1">
      <c r="A133" s="26" t="s">
        <v>770</v>
      </c>
      <c r="B133" s="160" t="s">
        <v>6</v>
      </c>
      <c r="C133" s="160" t="s">
        <v>52</v>
      </c>
      <c r="D133" s="160" t="s">
        <v>769</v>
      </c>
      <c r="E133" s="162">
        <v>200</v>
      </c>
      <c r="F133" s="75">
        <v>505050.51</v>
      </c>
      <c r="G133" s="145"/>
      <c r="H133" s="75">
        <f t="shared" ref="H133:H212" si="6">F133+G133</f>
        <v>505050.51</v>
      </c>
    </row>
    <row r="134" spans="1:8" ht="41.25" customHeight="1">
      <c r="A134" s="26" t="s">
        <v>806</v>
      </c>
      <c r="B134" s="160" t="s">
        <v>6</v>
      </c>
      <c r="C134" s="160" t="s">
        <v>52</v>
      </c>
      <c r="D134" s="181" t="s">
        <v>825</v>
      </c>
      <c r="E134" s="162">
        <v>200</v>
      </c>
      <c r="F134" s="75">
        <v>1129426.18</v>
      </c>
      <c r="G134" s="145"/>
      <c r="H134" s="75">
        <f t="shared" si="6"/>
        <v>1129426.18</v>
      </c>
    </row>
    <row r="135" spans="1:8" ht="106.5" customHeight="1">
      <c r="A135" s="120" t="s">
        <v>666</v>
      </c>
      <c r="B135" s="160" t="s">
        <v>6</v>
      </c>
      <c r="C135" s="160" t="s">
        <v>52</v>
      </c>
      <c r="D135" s="121" t="s">
        <v>534</v>
      </c>
      <c r="E135" s="122">
        <v>200</v>
      </c>
      <c r="F135" s="163">
        <v>51890</v>
      </c>
      <c r="G135" s="145"/>
      <c r="H135" s="75">
        <f t="shared" si="6"/>
        <v>51890</v>
      </c>
    </row>
    <row r="136" spans="1:8" ht="30.75" customHeight="1">
      <c r="A136" s="26" t="s">
        <v>130</v>
      </c>
      <c r="B136" s="160" t="s">
        <v>6</v>
      </c>
      <c r="C136" s="160" t="s">
        <v>52</v>
      </c>
      <c r="D136" s="160" t="s">
        <v>544</v>
      </c>
      <c r="E136" s="162">
        <v>200</v>
      </c>
      <c r="F136" s="75">
        <v>1387100</v>
      </c>
      <c r="G136" s="145"/>
      <c r="H136" s="75">
        <f t="shared" si="6"/>
        <v>1387100</v>
      </c>
    </row>
    <row r="137" spans="1:8" ht="68.25" customHeight="1">
      <c r="A137" s="26" t="s">
        <v>79</v>
      </c>
      <c r="B137" s="160" t="s">
        <v>6</v>
      </c>
      <c r="C137" s="160" t="s">
        <v>52</v>
      </c>
      <c r="D137" s="160" t="s">
        <v>542</v>
      </c>
      <c r="E137" s="162">
        <v>100</v>
      </c>
      <c r="F137" s="75">
        <v>1914600</v>
      </c>
      <c r="G137" s="145"/>
      <c r="H137" s="75">
        <f t="shared" si="6"/>
        <v>1914600</v>
      </c>
    </row>
    <row r="138" spans="1:8" ht="42.75" customHeight="1">
      <c r="A138" s="26" t="s">
        <v>128</v>
      </c>
      <c r="B138" s="160" t="s">
        <v>6</v>
      </c>
      <c r="C138" s="160" t="s">
        <v>52</v>
      </c>
      <c r="D138" s="159" t="s">
        <v>542</v>
      </c>
      <c r="E138" s="162">
        <v>200</v>
      </c>
      <c r="F138" s="75">
        <v>3750317.34</v>
      </c>
      <c r="G138" s="145">
        <v>-4300</v>
      </c>
      <c r="H138" s="75">
        <f t="shared" si="6"/>
        <v>3746017.34</v>
      </c>
    </row>
    <row r="139" spans="1:8" ht="29.25" customHeight="1">
      <c r="A139" s="26" t="s">
        <v>80</v>
      </c>
      <c r="B139" s="160" t="s">
        <v>6</v>
      </c>
      <c r="C139" s="160" t="s">
        <v>52</v>
      </c>
      <c r="D139" s="160" t="s">
        <v>542</v>
      </c>
      <c r="E139" s="162">
        <v>800</v>
      </c>
      <c r="F139" s="75">
        <v>183900</v>
      </c>
      <c r="G139" s="145"/>
      <c r="H139" s="75">
        <f t="shared" si="6"/>
        <v>183900</v>
      </c>
    </row>
    <row r="140" spans="1:8" ht="56.25" customHeight="1">
      <c r="A140" s="45" t="s">
        <v>358</v>
      </c>
      <c r="B140" s="160" t="s">
        <v>6</v>
      </c>
      <c r="C140" s="160" t="s">
        <v>52</v>
      </c>
      <c r="D140" s="160" t="s">
        <v>545</v>
      </c>
      <c r="E140" s="162">
        <v>100</v>
      </c>
      <c r="F140" s="75">
        <v>850770.6</v>
      </c>
      <c r="G140" s="145"/>
      <c r="H140" s="75">
        <f t="shared" si="6"/>
        <v>850770.6</v>
      </c>
    </row>
    <row r="141" spans="1:8" ht="54.75" customHeight="1">
      <c r="A141" s="45" t="s">
        <v>359</v>
      </c>
      <c r="B141" s="160" t="s">
        <v>6</v>
      </c>
      <c r="C141" s="160" t="s">
        <v>52</v>
      </c>
      <c r="D141" s="160" t="s">
        <v>546</v>
      </c>
      <c r="E141" s="162">
        <v>100</v>
      </c>
      <c r="F141" s="75">
        <v>139208.07</v>
      </c>
      <c r="G141" s="145"/>
      <c r="H141" s="75">
        <f t="shared" si="6"/>
        <v>139208.07</v>
      </c>
    </row>
    <row r="142" spans="1:8" ht="38.25">
      <c r="A142" s="26" t="s">
        <v>129</v>
      </c>
      <c r="B142" s="160" t="s">
        <v>6</v>
      </c>
      <c r="C142" s="160" t="s">
        <v>52</v>
      </c>
      <c r="D142" s="160" t="s">
        <v>543</v>
      </c>
      <c r="E142" s="162">
        <v>200</v>
      </c>
      <c r="F142" s="75">
        <v>1299988</v>
      </c>
      <c r="G142" s="145"/>
      <c r="H142" s="75">
        <f t="shared" si="6"/>
        <v>1299988</v>
      </c>
    </row>
    <row r="143" spans="1:8" ht="122.25" customHeight="1">
      <c r="A143" s="26" t="s">
        <v>670</v>
      </c>
      <c r="B143" s="160" t="s">
        <v>6</v>
      </c>
      <c r="C143" s="160" t="s">
        <v>52</v>
      </c>
      <c r="D143" s="160" t="s">
        <v>558</v>
      </c>
      <c r="E143" s="162">
        <v>100</v>
      </c>
      <c r="F143" s="75">
        <v>9191753</v>
      </c>
      <c r="G143" s="145"/>
      <c r="H143" s="75">
        <f t="shared" si="6"/>
        <v>9191753</v>
      </c>
    </row>
    <row r="144" spans="1:8" ht="91.5" customHeight="1">
      <c r="A144" s="26" t="s">
        <v>671</v>
      </c>
      <c r="B144" s="160" t="s">
        <v>6</v>
      </c>
      <c r="C144" s="160" t="s">
        <v>52</v>
      </c>
      <c r="D144" s="160" t="s">
        <v>558</v>
      </c>
      <c r="E144" s="162">
        <v>200</v>
      </c>
      <c r="F144" s="75">
        <v>47946</v>
      </c>
      <c r="G144" s="145"/>
      <c r="H144" s="75">
        <f t="shared" si="6"/>
        <v>47946</v>
      </c>
    </row>
    <row r="145" spans="1:8" ht="9.75" hidden="1" customHeight="1">
      <c r="A145" s="45" t="s">
        <v>358</v>
      </c>
      <c r="B145" s="160" t="s">
        <v>6</v>
      </c>
      <c r="C145" s="160" t="s">
        <v>52</v>
      </c>
      <c r="D145" s="160" t="s">
        <v>545</v>
      </c>
      <c r="E145" s="162">
        <v>100</v>
      </c>
      <c r="F145" s="75">
        <v>461286</v>
      </c>
      <c r="G145" s="145"/>
      <c r="H145" s="75">
        <f t="shared" si="6"/>
        <v>461286</v>
      </c>
    </row>
    <row r="146" spans="1:8" ht="45" customHeight="1">
      <c r="A146" s="39" t="s">
        <v>788</v>
      </c>
      <c r="B146" s="233" t="s">
        <v>6</v>
      </c>
      <c r="C146" s="233" t="s">
        <v>52</v>
      </c>
      <c r="D146" s="233" t="s">
        <v>789</v>
      </c>
      <c r="E146" s="234">
        <v>200</v>
      </c>
      <c r="F146" s="75">
        <v>24000</v>
      </c>
      <c r="G146" s="145"/>
      <c r="H146" s="75">
        <f t="shared" si="6"/>
        <v>24000</v>
      </c>
    </row>
    <row r="147" spans="1:8" ht="38.25">
      <c r="A147" s="45" t="s">
        <v>830</v>
      </c>
      <c r="B147" s="188" t="s">
        <v>6</v>
      </c>
      <c r="C147" s="188" t="s">
        <v>53</v>
      </c>
      <c r="D147" s="188" t="s">
        <v>831</v>
      </c>
      <c r="E147" s="189">
        <v>200</v>
      </c>
      <c r="F147" s="75">
        <v>800000</v>
      </c>
      <c r="G147" s="145"/>
      <c r="H147" s="75">
        <f t="shared" si="6"/>
        <v>800000</v>
      </c>
    </row>
    <row r="148" spans="1:8" ht="40.5" customHeight="1">
      <c r="A148" s="45" t="s">
        <v>838</v>
      </c>
      <c r="B148" s="188" t="s">
        <v>6</v>
      </c>
      <c r="C148" s="188" t="s">
        <v>53</v>
      </c>
      <c r="D148" s="188" t="s">
        <v>831</v>
      </c>
      <c r="E148" s="189">
        <v>600</v>
      </c>
      <c r="F148" s="75">
        <v>1000000</v>
      </c>
      <c r="G148" s="145"/>
      <c r="H148" s="75">
        <f t="shared" si="6"/>
        <v>1000000</v>
      </c>
    </row>
    <row r="149" spans="1:8" ht="38.25">
      <c r="A149" s="26" t="s">
        <v>526</v>
      </c>
      <c r="B149" s="160" t="s">
        <v>6</v>
      </c>
      <c r="C149" s="160" t="s">
        <v>53</v>
      </c>
      <c r="D149" s="160" t="s">
        <v>527</v>
      </c>
      <c r="E149" s="162">
        <v>200</v>
      </c>
      <c r="F149" s="75">
        <v>3242388.2</v>
      </c>
      <c r="G149" s="145"/>
      <c r="H149" s="75">
        <f t="shared" si="6"/>
        <v>3242388.2</v>
      </c>
    </row>
    <row r="150" spans="1:8" ht="42" customHeight="1">
      <c r="A150" s="26" t="s">
        <v>528</v>
      </c>
      <c r="B150" s="160" t="s">
        <v>6</v>
      </c>
      <c r="C150" s="160" t="s">
        <v>53</v>
      </c>
      <c r="D150" s="160" t="s">
        <v>527</v>
      </c>
      <c r="E150" s="162">
        <v>600</v>
      </c>
      <c r="F150" s="75">
        <v>3455243.24</v>
      </c>
      <c r="G150" s="145"/>
      <c r="H150" s="75">
        <f t="shared" si="6"/>
        <v>3455243.24</v>
      </c>
    </row>
    <row r="151" spans="1:8" ht="80.25" customHeight="1">
      <c r="A151" s="3" t="s">
        <v>968</v>
      </c>
      <c r="B151" s="160" t="s">
        <v>6</v>
      </c>
      <c r="C151" s="160" t="s">
        <v>53</v>
      </c>
      <c r="D151" s="162" t="s">
        <v>696</v>
      </c>
      <c r="E151" s="162">
        <v>200</v>
      </c>
      <c r="F151" s="76">
        <v>914631.15</v>
      </c>
      <c r="G151" s="145"/>
      <c r="H151" s="75">
        <f t="shared" si="6"/>
        <v>914631.15</v>
      </c>
    </row>
    <row r="152" spans="1:8" ht="81" customHeight="1">
      <c r="A152" s="3" t="s">
        <v>969</v>
      </c>
      <c r="B152" s="160" t="s">
        <v>6</v>
      </c>
      <c r="C152" s="160" t="s">
        <v>53</v>
      </c>
      <c r="D152" s="162" t="s">
        <v>696</v>
      </c>
      <c r="E152" s="162">
        <v>600</v>
      </c>
      <c r="F152" s="76">
        <v>2806928</v>
      </c>
      <c r="G152" s="145"/>
      <c r="H152" s="75">
        <f t="shared" si="6"/>
        <v>2806928</v>
      </c>
    </row>
    <row r="153" spans="1:8" ht="81.75" customHeight="1">
      <c r="A153" s="37" t="s">
        <v>367</v>
      </c>
      <c r="B153" s="160" t="s">
        <v>6</v>
      </c>
      <c r="C153" s="160" t="s">
        <v>53</v>
      </c>
      <c r="D153" s="162">
        <v>2120180090</v>
      </c>
      <c r="E153" s="162">
        <v>600</v>
      </c>
      <c r="F153" s="76">
        <v>80914</v>
      </c>
      <c r="G153" s="145"/>
      <c r="H153" s="75">
        <f t="shared" si="6"/>
        <v>80914</v>
      </c>
    </row>
    <row r="154" spans="1:8" ht="51">
      <c r="A154" s="26" t="s">
        <v>775</v>
      </c>
      <c r="B154" s="160" t="s">
        <v>6</v>
      </c>
      <c r="C154" s="160" t="s">
        <v>53</v>
      </c>
      <c r="D154" s="160" t="s">
        <v>776</v>
      </c>
      <c r="E154" s="162">
        <v>200</v>
      </c>
      <c r="F154" s="75">
        <v>365180.4</v>
      </c>
      <c r="G154" s="145"/>
      <c r="H154" s="75">
        <f t="shared" si="6"/>
        <v>365180.4</v>
      </c>
    </row>
    <row r="155" spans="1:8" ht="51">
      <c r="A155" s="26" t="s">
        <v>777</v>
      </c>
      <c r="B155" s="160" t="s">
        <v>6</v>
      </c>
      <c r="C155" s="160" t="s">
        <v>53</v>
      </c>
      <c r="D155" s="160" t="s">
        <v>776</v>
      </c>
      <c r="E155" s="162">
        <v>600</v>
      </c>
      <c r="F155" s="75">
        <v>1338994.8</v>
      </c>
      <c r="G155" s="145"/>
      <c r="H155" s="75">
        <f t="shared" si="6"/>
        <v>1338994.8</v>
      </c>
    </row>
    <row r="156" spans="1:8" ht="66" customHeight="1">
      <c r="A156" s="26" t="s">
        <v>81</v>
      </c>
      <c r="B156" s="160" t="s">
        <v>6</v>
      </c>
      <c r="C156" s="160" t="s">
        <v>53</v>
      </c>
      <c r="D156" s="160" t="s">
        <v>548</v>
      </c>
      <c r="E156" s="162">
        <v>100</v>
      </c>
      <c r="F156" s="75">
        <v>898000</v>
      </c>
      <c r="G156" s="145"/>
      <c r="H156" s="75">
        <f t="shared" si="6"/>
        <v>898000</v>
      </c>
    </row>
    <row r="157" spans="1:8" ht="53.25" customHeight="1">
      <c r="A157" s="46" t="s">
        <v>131</v>
      </c>
      <c r="B157" s="160" t="s">
        <v>6</v>
      </c>
      <c r="C157" s="160" t="s">
        <v>53</v>
      </c>
      <c r="D157" s="159" t="s">
        <v>548</v>
      </c>
      <c r="E157" s="162">
        <v>200</v>
      </c>
      <c r="F157" s="75">
        <v>11830763</v>
      </c>
      <c r="G157" s="145"/>
      <c r="H157" s="75">
        <f t="shared" si="6"/>
        <v>11830763</v>
      </c>
    </row>
    <row r="158" spans="1:8" ht="51">
      <c r="A158" s="46" t="s">
        <v>82</v>
      </c>
      <c r="B158" s="160" t="s">
        <v>6</v>
      </c>
      <c r="C158" s="160" t="s">
        <v>53</v>
      </c>
      <c r="D158" s="159" t="s">
        <v>548</v>
      </c>
      <c r="E158" s="162">
        <v>600</v>
      </c>
      <c r="F158" s="75">
        <v>19027181.210000001</v>
      </c>
      <c r="G158" s="145">
        <v>590000</v>
      </c>
      <c r="H158" s="75">
        <f t="shared" si="6"/>
        <v>19617181.210000001</v>
      </c>
    </row>
    <row r="159" spans="1:8" ht="38.25">
      <c r="A159" s="46" t="s">
        <v>83</v>
      </c>
      <c r="B159" s="160" t="s">
        <v>6</v>
      </c>
      <c r="C159" s="160" t="s">
        <v>53</v>
      </c>
      <c r="D159" s="159" t="s">
        <v>548</v>
      </c>
      <c r="E159" s="162">
        <v>800</v>
      </c>
      <c r="F159" s="75">
        <v>388900</v>
      </c>
      <c r="G159" s="145"/>
      <c r="H159" s="75">
        <f t="shared" si="6"/>
        <v>388900</v>
      </c>
    </row>
    <row r="160" spans="1:8" ht="38.25">
      <c r="A160" s="26" t="s">
        <v>129</v>
      </c>
      <c r="B160" s="160" t="s">
        <v>6</v>
      </c>
      <c r="C160" s="160" t="s">
        <v>53</v>
      </c>
      <c r="D160" s="160" t="s">
        <v>550</v>
      </c>
      <c r="E160" s="162">
        <v>200</v>
      </c>
      <c r="F160" s="75">
        <v>582384.6</v>
      </c>
      <c r="G160" s="145"/>
      <c r="H160" s="75">
        <f t="shared" si="6"/>
        <v>582384.6</v>
      </c>
    </row>
    <row r="161" spans="1:8" ht="27.75" customHeight="1">
      <c r="A161" s="26" t="s">
        <v>130</v>
      </c>
      <c r="B161" s="160" t="s">
        <v>6</v>
      </c>
      <c r="C161" s="160" t="s">
        <v>53</v>
      </c>
      <c r="D161" s="160" t="s">
        <v>551</v>
      </c>
      <c r="E161" s="162">
        <v>200</v>
      </c>
      <c r="F161" s="75">
        <v>514300</v>
      </c>
      <c r="G161" s="145"/>
      <c r="H161" s="75">
        <f t="shared" si="6"/>
        <v>514300</v>
      </c>
    </row>
    <row r="162" spans="1:8" ht="108" customHeight="1">
      <c r="A162" s="110" t="s">
        <v>970</v>
      </c>
      <c r="B162" s="160" t="s">
        <v>6</v>
      </c>
      <c r="C162" s="160" t="s">
        <v>53</v>
      </c>
      <c r="D162" s="160" t="s">
        <v>554</v>
      </c>
      <c r="E162" s="162">
        <v>100</v>
      </c>
      <c r="F162" s="75">
        <v>1249920</v>
      </c>
      <c r="G162" s="145"/>
      <c r="H162" s="75">
        <f t="shared" si="6"/>
        <v>1249920</v>
      </c>
    </row>
    <row r="163" spans="1:8" ht="54.75" customHeight="1">
      <c r="A163" s="110" t="s">
        <v>758</v>
      </c>
      <c r="B163" s="241" t="s">
        <v>6</v>
      </c>
      <c r="C163" s="241" t="s">
        <v>53</v>
      </c>
      <c r="D163" s="241" t="s">
        <v>554</v>
      </c>
      <c r="E163" s="242">
        <v>600</v>
      </c>
      <c r="F163" s="75">
        <v>2890440</v>
      </c>
      <c r="G163" s="145"/>
      <c r="H163" s="75">
        <f t="shared" si="6"/>
        <v>2890440</v>
      </c>
    </row>
    <row r="164" spans="1:8" ht="63.75">
      <c r="A164" s="45" t="s">
        <v>896</v>
      </c>
      <c r="B164" s="241" t="s">
        <v>6</v>
      </c>
      <c r="C164" s="241" t="s">
        <v>53</v>
      </c>
      <c r="D164" s="241" t="s">
        <v>894</v>
      </c>
      <c r="E164" s="242">
        <v>200</v>
      </c>
      <c r="F164" s="75">
        <v>46958.38</v>
      </c>
      <c r="G164" s="145"/>
      <c r="H164" s="75">
        <f>F164+G164</f>
        <v>46958.38</v>
      </c>
    </row>
    <row r="165" spans="1:8" ht="63.75">
      <c r="A165" s="110" t="s">
        <v>914</v>
      </c>
      <c r="B165" s="238" t="s">
        <v>6</v>
      </c>
      <c r="C165" s="238" t="s">
        <v>53</v>
      </c>
      <c r="D165" s="165" t="s">
        <v>894</v>
      </c>
      <c r="E165" s="239">
        <v>600</v>
      </c>
      <c r="F165" s="75">
        <v>144360.32999999999</v>
      </c>
      <c r="G165" s="145"/>
      <c r="H165" s="75">
        <f>F165+G165</f>
        <v>144360.32999999999</v>
      </c>
    </row>
    <row r="166" spans="1:8" ht="53.25" customHeight="1">
      <c r="A166" s="45" t="s">
        <v>358</v>
      </c>
      <c r="B166" s="160" t="s">
        <v>6</v>
      </c>
      <c r="C166" s="160" t="s">
        <v>53</v>
      </c>
      <c r="D166" s="160" t="s">
        <v>552</v>
      </c>
      <c r="E166" s="162">
        <v>100</v>
      </c>
      <c r="F166" s="75"/>
      <c r="G166" s="145"/>
      <c r="H166" s="75">
        <f t="shared" si="6"/>
        <v>0</v>
      </c>
    </row>
    <row r="167" spans="1:8" ht="56.25" customHeight="1">
      <c r="A167" s="45" t="s">
        <v>359</v>
      </c>
      <c r="B167" s="160" t="s">
        <v>6</v>
      </c>
      <c r="C167" s="160" t="s">
        <v>53</v>
      </c>
      <c r="D167" s="160" t="s">
        <v>553</v>
      </c>
      <c r="E167" s="162">
        <v>100</v>
      </c>
      <c r="F167" s="75">
        <v>204066.27</v>
      </c>
      <c r="G167" s="145"/>
      <c r="H167" s="75">
        <f t="shared" si="6"/>
        <v>204066.27</v>
      </c>
    </row>
    <row r="168" spans="1:8" ht="143.25" customHeight="1">
      <c r="A168" s="58" t="s">
        <v>711</v>
      </c>
      <c r="B168" s="160" t="s">
        <v>6</v>
      </c>
      <c r="C168" s="160" t="s">
        <v>53</v>
      </c>
      <c r="D168" s="160" t="s">
        <v>712</v>
      </c>
      <c r="E168" s="162">
        <v>100</v>
      </c>
      <c r="F168" s="75">
        <v>16993360.75</v>
      </c>
      <c r="G168" s="145"/>
      <c r="H168" s="75">
        <f t="shared" si="6"/>
        <v>16993360.75</v>
      </c>
    </row>
    <row r="169" spans="1:8" ht="120.75" customHeight="1">
      <c r="A169" s="26" t="s">
        <v>713</v>
      </c>
      <c r="B169" s="160" t="s">
        <v>6</v>
      </c>
      <c r="C169" s="160" t="s">
        <v>53</v>
      </c>
      <c r="D169" s="160" t="s">
        <v>712</v>
      </c>
      <c r="E169" s="162">
        <v>200</v>
      </c>
      <c r="F169" s="75">
        <v>204337</v>
      </c>
      <c r="G169" s="145"/>
      <c r="H169" s="75">
        <f t="shared" si="6"/>
        <v>204337</v>
      </c>
    </row>
    <row r="170" spans="1:8" ht="133.5" customHeight="1">
      <c r="A170" s="46" t="s">
        <v>714</v>
      </c>
      <c r="B170" s="160" t="s">
        <v>6</v>
      </c>
      <c r="C170" s="160" t="s">
        <v>53</v>
      </c>
      <c r="D170" s="160" t="s">
        <v>712</v>
      </c>
      <c r="E170" s="162">
        <v>600</v>
      </c>
      <c r="F170" s="75">
        <v>48369079.25</v>
      </c>
      <c r="G170" s="145"/>
      <c r="H170" s="75">
        <f t="shared" si="6"/>
        <v>48369079.25</v>
      </c>
    </row>
    <row r="171" spans="1:8" ht="51.75">
      <c r="A171" s="39" t="s">
        <v>444</v>
      </c>
      <c r="B171" s="188" t="s">
        <v>6</v>
      </c>
      <c r="C171" s="188" t="s">
        <v>53</v>
      </c>
      <c r="D171" s="188" t="s">
        <v>641</v>
      </c>
      <c r="E171" s="189">
        <v>200</v>
      </c>
      <c r="F171" s="75">
        <v>35000</v>
      </c>
      <c r="G171" s="145"/>
      <c r="H171" s="75">
        <f t="shared" si="6"/>
        <v>35000</v>
      </c>
    </row>
    <row r="172" spans="1:8" ht="39.75" customHeight="1">
      <c r="A172" s="39" t="s">
        <v>788</v>
      </c>
      <c r="B172" s="238" t="s">
        <v>6</v>
      </c>
      <c r="C172" s="238" t="s">
        <v>53</v>
      </c>
      <c r="D172" s="238" t="s">
        <v>789</v>
      </c>
      <c r="E172" s="239">
        <v>200</v>
      </c>
      <c r="F172" s="75">
        <v>109000</v>
      </c>
      <c r="G172" s="145"/>
      <c r="H172" s="75">
        <f t="shared" si="6"/>
        <v>109000</v>
      </c>
    </row>
    <row r="173" spans="1:8" ht="39.75" customHeight="1">
      <c r="A173" s="39" t="s">
        <v>901</v>
      </c>
      <c r="B173" s="238" t="s">
        <v>6</v>
      </c>
      <c r="C173" s="238" t="s">
        <v>53</v>
      </c>
      <c r="D173" s="238" t="s">
        <v>789</v>
      </c>
      <c r="E173" s="239">
        <v>600</v>
      </c>
      <c r="F173" s="75">
        <v>297500</v>
      </c>
      <c r="G173" s="145"/>
      <c r="H173" s="75">
        <f t="shared" si="6"/>
        <v>297500</v>
      </c>
    </row>
    <row r="174" spans="1:8" ht="63.75">
      <c r="A174" s="26" t="s">
        <v>94</v>
      </c>
      <c r="B174" s="160" t="s">
        <v>6</v>
      </c>
      <c r="C174" s="160" t="s">
        <v>181</v>
      </c>
      <c r="D174" s="160" t="s">
        <v>561</v>
      </c>
      <c r="E174" s="162">
        <v>100</v>
      </c>
      <c r="F174" s="75">
        <v>2002614.96</v>
      </c>
      <c r="G174" s="145"/>
      <c r="H174" s="75">
        <f t="shared" si="6"/>
        <v>2002614.96</v>
      </c>
    </row>
    <row r="175" spans="1:8" ht="38.25">
      <c r="A175" s="26" t="s">
        <v>562</v>
      </c>
      <c r="B175" s="160" t="s">
        <v>6</v>
      </c>
      <c r="C175" s="160" t="s">
        <v>181</v>
      </c>
      <c r="D175" s="160" t="s">
        <v>561</v>
      </c>
      <c r="E175" s="162">
        <v>200</v>
      </c>
      <c r="F175" s="75">
        <v>341972</v>
      </c>
      <c r="G175" s="145"/>
      <c r="H175" s="75">
        <f t="shared" si="6"/>
        <v>341972</v>
      </c>
    </row>
    <row r="176" spans="1:8" ht="49.5" customHeight="1">
      <c r="A176" s="26" t="s">
        <v>925</v>
      </c>
      <c r="B176" s="262" t="s">
        <v>6</v>
      </c>
      <c r="C176" s="262" t="s">
        <v>181</v>
      </c>
      <c r="D176" s="262" t="s">
        <v>561</v>
      </c>
      <c r="E176" s="263">
        <v>600</v>
      </c>
      <c r="F176" s="145">
        <v>1827336.45</v>
      </c>
      <c r="G176" s="145">
        <v>-580320</v>
      </c>
      <c r="H176" s="75">
        <f t="shared" si="6"/>
        <v>1247016.45</v>
      </c>
    </row>
    <row r="177" spans="1:8" ht="28.5" customHeight="1">
      <c r="A177" s="26" t="s">
        <v>95</v>
      </c>
      <c r="B177" s="160" t="s">
        <v>6</v>
      </c>
      <c r="C177" s="160" t="s">
        <v>181</v>
      </c>
      <c r="D177" s="160" t="s">
        <v>561</v>
      </c>
      <c r="E177" s="162">
        <v>800</v>
      </c>
      <c r="F177" s="75">
        <v>14266</v>
      </c>
      <c r="G177" s="145"/>
      <c r="H177" s="75">
        <f t="shared" si="6"/>
        <v>14266</v>
      </c>
    </row>
    <row r="178" spans="1:8" ht="91.5" customHeight="1">
      <c r="A178" s="26" t="s">
        <v>715</v>
      </c>
      <c r="B178" s="160" t="s">
        <v>6</v>
      </c>
      <c r="C178" s="160" t="s">
        <v>181</v>
      </c>
      <c r="D178" s="160" t="s">
        <v>716</v>
      </c>
      <c r="E178" s="162">
        <v>100</v>
      </c>
      <c r="F178" s="75">
        <v>1700</v>
      </c>
      <c r="G178" s="145"/>
      <c r="H178" s="75">
        <f>F178+G178</f>
        <v>1700</v>
      </c>
    </row>
    <row r="179" spans="1:8" ht="67.5" customHeight="1">
      <c r="A179" s="26" t="s">
        <v>926</v>
      </c>
      <c r="B179" s="262" t="s">
        <v>6</v>
      </c>
      <c r="C179" s="262" t="s">
        <v>181</v>
      </c>
      <c r="D179" s="262" t="s">
        <v>716</v>
      </c>
      <c r="E179" s="263">
        <v>600</v>
      </c>
      <c r="F179" s="145">
        <v>2445.88</v>
      </c>
      <c r="G179" s="145"/>
      <c r="H179" s="75">
        <f>F179+G179</f>
        <v>2445.88</v>
      </c>
    </row>
    <row r="180" spans="1:8" ht="95.25" customHeight="1">
      <c r="A180" s="45" t="s">
        <v>717</v>
      </c>
      <c r="B180" s="160" t="s">
        <v>6</v>
      </c>
      <c r="C180" s="160" t="s">
        <v>181</v>
      </c>
      <c r="D180" s="160" t="s">
        <v>718</v>
      </c>
      <c r="E180" s="162">
        <v>100</v>
      </c>
      <c r="F180" s="75">
        <v>652</v>
      </c>
      <c r="G180" s="145"/>
      <c r="H180" s="75">
        <f t="shared" si="6"/>
        <v>652</v>
      </c>
    </row>
    <row r="181" spans="1:8" ht="78" customHeight="1">
      <c r="A181" s="45" t="s">
        <v>927</v>
      </c>
      <c r="B181" s="262" t="s">
        <v>6</v>
      </c>
      <c r="C181" s="262" t="s">
        <v>181</v>
      </c>
      <c r="D181" s="262" t="s">
        <v>718</v>
      </c>
      <c r="E181" s="263">
        <v>600</v>
      </c>
      <c r="F181" s="145">
        <v>712.71</v>
      </c>
      <c r="G181" s="145"/>
      <c r="H181" s="75">
        <f t="shared" si="6"/>
        <v>712.71</v>
      </c>
    </row>
    <row r="182" spans="1:8" ht="95.25" customHeight="1">
      <c r="A182" s="26" t="s">
        <v>719</v>
      </c>
      <c r="B182" s="262" t="s">
        <v>6</v>
      </c>
      <c r="C182" s="160" t="s">
        <v>181</v>
      </c>
      <c r="D182" s="160" t="s">
        <v>720</v>
      </c>
      <c r="E182" s="162">
        <v>100</v>
      </c>
      <c r="F182" s="75">
        <v>67553.3</v>
      </c>
      <c r="G182" s="145"/>
      <c r="H182" s="75">
        <f t="shared" si="6"/>
        <v>67553.3</v>
      </c>
    </row>
    <row r="183" spans="1:8" ht="79.5" customHeight="1">
      <c r="A183" s="26" t="s">
        <v>936</v>
      </c>
      <c r="B183" s="262" t="s">
        <v>6</v>
      </c>
      <c r="C183" s="262" t="s">
        <v>181</v>
      </c>
      <c r="D183" s="262" t="s">
        <v>720</v>
      </c>
      <c r="E183" s="263">
        <v>600</v>
      </c>
      <c r="F183" s="145">
        <v>67553.3</v>
      </c>
      <c r="G183" s="145"/>
      <c r="H183" s="75">
        <f t="shared" si="6"/>
        <v>67553.3</v>
      </c>
    </row>
    <row r="184" spans="1:8" ht="93.75" customHeight="1">
      <c r="A184" s="26" t="s">
        <v>721</v>
      </c>
      <c r="B184" s="160" t="s">
        <v>6</v>
      </c>
      <c r="C184" s="160" t="s">
        <v>181</v>
      </c>
      <c r="D184" s="160" t="s">
        <v>722</v>
      </c>
      <c r="E184" s="162">
        <v>100</v>
      </c>
      <c r="F184" s="75">
        <v>170598</v>
      </c>
      <c r="G184" s="145"/>
      <c r="H184" s="75">
        <f>F184+G184</f>
        <v>170598</v>
      </c>
    </row>
    <row r="185" spans="1:8" ht="83.25" customHeight="1">
      <c r="A185" s="26" t="s">
        <v>929</v>
      </c>
      <c r="B185" s="262" t="s">
        <v>6</v>
      </c>
      <c r="C185" s="262" t="s">
        <v>181</v>
      </c>
      <c r="D185" s="262" t="s">
        <v>722</v>
      </c>
      <c r="E185" s="263">
        <v>600</v>
      </c>
      <c r="F185" s="145">
        <v>170746.5</v>
      </c>
      <c r="G185" s="145"/>
      <c r="H185" s="75">
        <f>F185+G185</f>
        <v>170746.5</v>
      </c>
    </row>
    <row r="186" spans="1:8" ht="56.25" customHeight="1">
      <c r="A186" s="45" t="s">
        <v>358</v>
      </c>
      <c r="B186" s="160" t="s">
        <v>6</v>
      </c>
      <c r="C186" s="160" t="s">
        <v>181</v>
      </c>
      <c r="D186" s="160" t="s">
        <v>723</v>
      </c>
      <c r="E186" s="162">
        <v>100</v>
      </c>
      <c r="F186" s="75">
        <v>307010.11</v>
      </c>
      <c r="G186" s="145"/>
      <c r="H186" s="75">
        <f>F186+G186</f>
        <v>307010.11</v>
      </c>
    </row>
    <row r="187" spans="1:8" ht="39" customHeight="1">
      <c r="A187" s="45" t="s">
        <v>930</v>
      </c>
      <c r="B187" s="262" t="s">
        <v>6</v>
      </c>
      <c r="C187" s="262" t="s">
        <v>181</v>
      </c>
      <c r="D187" s="262" t="s">
        <v>723</v>
      </c>
      <c r="E187" s="263">
        <v>600</v>
      </c>
      <c r="F187" s="145">
        <v>318207.27</v>
      </c>
      <c r="G187" s="145"/>
      <c r="H187" s="75">
        <f>G187+F187</f>
        <v>318207.27</v>
      </c>
    </row>
    <row r="188" spans="1:8" ht="54" customHeight="1">
      <c r="A188" s="45" t="s">
        <v>359</v>
      </c>
      <c r="B188" s="160" t="s">
        <v>6</v>
      </c>
      <c r="C188" s="160" t="s">
        <v>181</v>
      </c>
      <c r="D188" s="160" t="s">
        <v>724</v>
      </c>
      <c r="E188" s="162">
        <v>100</v>
      </c>
      <c r="F188" s="75">
        <v>279596.09000000003</v>
      </c>
      <c r="G188" s="145"/>
      <c r="H188" s="75">
        <f t="shared" si="6"/>
        <v>279596.09000000003</v>
      </c>
    </row>
    <row r="189" spans="1:8" ht="42" customHeight="1">
      <c r="A189" s="45" t="s">
        <v>937</v>
      </c>
      <c r="B189" s="262" t="s">
        <v>6</v>
      </c>
      <c r="C189" s="262" t="s">
        <v>181</v>
      </c>
      <c r="D189" s="262" t="s">
        <v>724</v>
      </c>
      <c r="E189" s="263">
        <v>600</v>
      </c>
      <c r="F189" s="145">
        <v>338222.76</v>
      </c>
      <c r="G189" s="145"/>
      <c r="H189" s="75">
        <f t="shared" si="6"/>
        <v>338222.76</v>
      </c>
    </row>
    <row r="190" spans="1:8" ht="42" customHeight="1">
      <c r="A190" s="45" t="s">
        <v>967</v>
      </c>
      <c r="B190" s="272" t="s">
        <v>6</v>
      </c>
      <c r="C190" s="272" t="s">
        <v>181</v>
      </c>
      <c r="D190" s="272" t="s">
        <v>964</v>
      </c>
      <c r="E190" s="273">
        <v>600</v>
      </c>
      <c r="F190" s="145"/>
      <c r="G190" s="145">
        <v>577530</v>
      </c>
      <c r="H190" s="75">
        <f t="shared" si="6"/>
        <v>577530</v>
      </c>
    </row>
    <row r="191" spans="1:8" ht="42" customHeight="1">
      <c r="A191" s="45" t="s">
        <v>967</v>
      </c>
      <c r="B191" s="290" t="s">
        <v>6</v>
      </c>
      <c r="C191" s="290" t="s">
        <v>181</v>
      </c>
      <c r="D191" s="290" t="s">
        <v>964</v>
      </c>
      <c r="E191" s="291">
        <v>800</v>
      </c>
      <c r="F191" s="145"/>
      <c r="G191" s="145">
        <v>2790</v>
      </c>
      <c r="H191" s="75">
        <f t="shared" si="6"/>
        <v>2790</v>
      </c>
    </row>
    <row r="192" spans="1:8" ht="39.75" customHeight="1">
      <c r="A192" s="39" t="s">
        <v>788</v>
      </c>
      <c r="B192" s="233" t="s">
        <v>6</v>
      </c>
      <c r="C192" s="233" t="s">
        <v>181</v>
      </c>
      <c r="D192" s="233" t="s">
        <v>789</v>
      </c>
      <c r="E192" s="234">
        <v>200</v>
      </c>
      <c r="F192" s="75">
        <v>0</v>
      </c>
      <c r="G192" s="145"/>
      <c r="H192" s="75">
        <f t="shared" si="6"/>
        <v>0</v>
      </c>
    </row>
    <row r="193" spans="1:8" ht="39.75" customHeight="1">
      <c r="A193" s="265" t="s">
        <v>938</v>
      </c>
      <c r="B193" s="262" t="s">
        <v>6</v>
      </c>
      <c r="C193" s="262" t="s">
        <v>181</v>
      </c>
      <c r="D193" s="262" t="s">
        <v>789</v>
      </c>
      <c r="E193" s="263">
        <v>600</v>
      </c>
      <c r="F193" s="145">
        <v>4000</v>
      </c>
      <c r="G193" s="145"/>
      <c r="H193" s="75">
        <f t="shared" si="6"/>
        <v>4000</v>
      </c>
    </row>
    <row r="194" spans="1:8" ht="66.75" customHeight="1">
      <c r="A194" s="26" t="s">
        <v>565</v>
      </c>
      <c r="B194" s="160" t="s">
        <v>6</v>
      </c>
      <c r="C194" s="160" t="s">
        <v>54</v>
      </c>
      <c r="D194" s="160" t="s">
        <v>566</v>
      </c>
      <c r="E194" s="162">
        <v>600</v>
      </c>
      <c r="F194" s="75">
        <v>26040</v>
      </c>
      <c r="G194" s="145"/>
      <c r="H194" s="75">
        <f t="shared" si="6"/>
        <v>26040</v>
      </c>
    </row>
    <row r="195" spans="1:8" ht="40.5" customHeight="1">
      <c r="A195" s="47" t="s">
        <v>146</v>
      </c>
      <c r="B195" s="160" t="s">
        <v>6</v>
      </c>
      <c r="C195" s="160" t="s">
        <v>54</v>
      </c>
      <c r="D195" s="160" t="s">
        <v>567</v>
      </c>
      <c r="E195" s="162">
        <v>200</v>
      </c>
      <c r="F195" s="75">
        <v>221276.29</v>
      </c>
      <c r="G195" s="145">
        <v>-63.71</v>
      </c>
      <c r="H195" s="75">
        <f t="shared" si="6"/>
        <v>221212.58000000002</v>
      </c>
    </row>
    <row r="196" spans="1:8" ht="51.75">
      <c r="A196" s="47" t="s">
        <v>147</v>
      </c>
      <c r="B196" s="160" t="s">
        <v>6</v>
      </c>
      <c r="C196" s="160" t="s">
        <v>54</v>
      </c>
      <c r="D196" s="160" t="s">
        <v>567</v>
      </c>
      <c r="E196" s="162">
        <v>600</v>
      </c>
      <c r="F196" s="75">
        <v>507843.71</v>
      </c>
      <c r="G196" s="145">
        <v>63.71</v>
      </c>
      <c r="H196" s="75">
        <f t="shared" si="6"/>
        <v>507907.42000000004</v>
      </c>
    </row>
    <row r="197" spans="1:8" ht="38.25">
      <c r="A197" s="26" t="s">
        <v>283</v>
      </c>
      <c r="B197" s="160" t="s">
        <v>6</v>
      </c>
      <c r="C197" s="160" t="s">
        <v>54</v>
      </c>
      <c r="D197" s="146" t="s">
        <v>596</v>
      </c>
      <c r="E197" s="162">
        <v>200</v>
      </c>
      <c r="F197" s="75">
        <v>10000</v>
      </c>
      <c r="G197" s="145"/>
      <c r="H197" s="75">
        <f t="shared" si="6"/>
        <v>10000</v>
      </c>
    </row>
    <row r="198" spans="1:8" ht="38.25">
      <c r="A198" s="26" t="s">
        <v>809</v>
      </c>
      <c r="B198" s="170" t="s">
        <v>6</v>
      </c>
      <c r="C198" s="170" t="s">
        <v>54</v>
      </c>
      <c r="D198" s="146" t="s">
        <v>596</v>
      </c>
      <c r="E198" s="171">
        <v>600</v>
      </c>
      <c r="F198" s="75">
        <v>40000</v>
      </c>
      <c r="G198" s="145"/>
      <c r="H198" s="75">
        <f t="shared" si="6"/>
        <v>40000</v>
      </c>
    </row>
    <row r="199" spans="1:8" ht="38.25">
      <c r="A199" s="26" t="s">
        <v>810</v>
      </c>
      <c r="B199" s="170" t="s">
        <v>6</v>
      </c>
      <c r="C199" s="170" t="s">
        <v>54</v>
      </c>
      <c r="D199" s="146" t="s">
        <v>597</v>
      </c>
      <c r="E199" s="171">
        <v>600</v>
      </c>
      <c r="F199" s="75"/>
      <c r="G199" s="145"/>
      <c r="H199" s="75">
        <f t="shared" si="6"/>
        <v>0</v>
      </c>
    </row>
    <row r="200" spans="1:8" ht="29.25" customHeight="1">
      <c r="A200" s="26" t="s">
        <v>772</v>
      </c>
      <c r="B200" s="160" t="s">
        <v>6</v>
      </c>
      <c r="C200" s="160" t="s">
        <v>55</v>
      </c>
      <c r="D200" s="160" t="s">
        <v>773</v>
      </c>
      <c r="E200" s="162">
        <v>200</v>
      </c>
      <c r="F200" s="76">
        <v>45100</v>
      </c>
      <c r="G200" s="145">
        <v>25000</v>
      </c>
      <c r="H200" s="75">
        <f t="shared" si="6"/>
        <v>70100</v>
      </c>
    </row>
    <row r="201" spans="1:8" ht="29.25" customHeight="1">
      <c r="A201" s="26" t="s">
        <v>774</v>
      </c>
      <c r="B201" s="160" t="s">
        <v>6</v>
      </c>
      <c r="C201" s="160" t="s">
        <v>55</v>
      </c>
      <c r="D201" s="160" t="s">
        <v>773</v>
      </c>
      <c r="E201" s="162">
        <v>300</v>
      </c>
      <c r="F201" s="76">
        <v>50000</v>
      </c>
      <c r="G201" s="145">
        <v>-25000</v>
      </c>
      <c r="H201" s="75">
        <f t="shared" si="6"/>
        <v>25000</v>
      </c>
    </row>
    <row r="202" spans="1:8" ht="54" customHeight="1">
      <c r="A202" s="26" t="s">
        <v>127</v>
      </c>
      <c r="B202" s="160" t="s">
        <v>6</v>
      </c>
      <c r="C202" s="160" t="s">
        <v>55</v>
      </c>
      <c r="D202" s="160" t="s">
        <v>539</v>
      </c>
      <c r="E202" s="162">
        <v>200</v>
      </c>
      <c r="F202" s="75">
        <v>376400</v>
      </c>
      <c r="G202" s="145"/>
      <c r="H202" s="75">
        <f t="shared" si="6"/>
        <v>376400</v>
      </c>
    </row>
    <row r="203" spans="1:8" ht="51">
      <c r="A203" s="26" t="s">
        <v>119</v>
      </c>
      <c r="B203" s="160" t="s">
        <v>6</v>
      </c>
      <c r="C203" s="160" t="s">
        <v>55</v>
      </c>
      <c r="D203" s="160" t="s">
        <v>539</v>
      </c>
      <c r="E203" s="162">
        <v>600</v>
      </c>
      <c r="F203" s="75">
        <v>40000</v>
      </c>
      <c r="G203" s="145"/>
      <c r="H203" s="75">
        <f t="shared" si="6"/>
        <v>40000</v>
      </c>
    </row>
    <row r="204" spans="1:8" ht="56.25" customHeight="1">
      <c r="A204" s="26" t="s">
        <v>84</v>
      </c>
      <c r="B204" s="160" t="s">
        <v>6</v>
      </c>
      <c r="C204" s="160" t="s">
        <v>55</v>
      </c>
      <c r="D204" s="160" t="s">
        <v>549</v>
      </c>
      <c r="E204" s="162">
        <v>100</v>
      </c>
      <c r="F204" s="75">
        <v>7140100</v>
      </c>
      <c r="G204" s="145"/>
      <c r="H204" s="75">
        <f t="shared" si="6"/>
        <v>7140100</v>
      </c>
    </row>
    <row r="205" spans="1:8" ht="25.5">
      <c r="A205" s="46" t="s">
        <v>132</v>
      </c>
      <c r="B205" s="160" t="s">
        <v>6</v>
      </c>
      <c r="C205" s="160" t="s">
        <v>55</v>
      </c>
      <c r="D205" s="160" t="s">
        <v>549</v>
      </c>
      <c r="E205" s="162">
        <v>200</v>
      </c>
      <c r="F205" s="75">
        <v>1678480</v>
      </c>
      <c r="G205" s="145">
        <v>30000</v>
      </c>
      <c r="H205" s="75">
        <f t="shared" si="6"/>
        <v>1708480</v>
      </c>
    </row>
    <row r="206" spans="1:8" ht="26.25" customHeight="1">
      <c r="A206" s="46" t="s">
        <v>85</v>
      </c>
      <c r="B206" s="160" t="s">
        <v>6</v>
      </c>
      <c r="C206" s="160" t="s">
        <v>55</v>
      </c>
      <c r="D206" s="160" t="s">
        <v>549</v>
      </c>
      <c r="E206" s="162">
        <v>800</v>
      </c>
      <c r="F206" s="75">
        <v>5800</v>
      </c>
      <c r="G206" s="145"/>
      <c r="H206" s="75">
        <f t="shared" si="6"/>
        <v>5800</v>
      </c>
    </row>
    <row r="207" spans="1:8" ht="53.25" customHeight="1">
      <c r="A207" s="46" t="s">
        <v>358</v>
      </c>
      <c r="B207" s="177" t="s">
        <v>6</v>
      </c>
      <c r="C207" s="177" t="s">
        <v>55</v>
      </c>
      <c r="D207" s="146" t="s">
        <v>552</v>
      </c>
      <c r="E207" s="178">
        <v>100</v>
      </c>
      <c r="F207" s="75">
        <v>55399.02</v>
      </c>
      <c r="G207" s="145"/>
      <c r="H207" s="75">
        <f t="shared" si="6"/>
        <v>55399.02</v>
      </c>
    </row>
    <row r="208" spans="1:8" ht="55.5" customHeight="1">
      <c r="A208" s="46" t="s">
        <v>359</v>
      </c>
      <c r="B208" s="177" t="s">
        <v>6</v>
      </c>
      <c r="C208" s="177" t="s">
        <v>55</v>
      </c>
      <c r="D208" s="146" t="s">
        <v>553</v>
      </c>
      <c r="E208" s="178">
        <v>100</v>
      </c>
      <c r="F208" s="75">
        <v>1445544.68</v>
      </c>
      <c r="G208" s="145"/>
      <c r="H208" s="75">
        <f t="shared" si="6"/>
        <v>1445544.68</v>
      </c>
    </row>
    <row r="209" spans="1:8" ht="51">
      <c r="A209" s="26" t="s">
        <v>697</v>
      </c>
      <c r="B209" s="160" t="s">
        <v>6</v>
      </c>
      <c r="C209" s="160" t="s">
        <v>55</v>
      </c>
      <c r="D209" s="146" t="s">
        <v>631</v>
      </c>
      <c r="E209" s="162">
        <v>300</v>
      </c>
      <c r="F209" s="75">
        <v>16000</v>
      </c>
      <c r="G209" s="145"/>
      <c r="H209" s="75">
        <f t="shared" si="6"/>
        <v>16000</v>
      </c>
    </row>
    <row r="210" spans="1:8" ht="25.5">
      <c r="A210" s="26" t="s">
        <v>698</v>
      </c>
      <c r="B210" s="160" t="s">
        <v>6</v>
      </c>
      <c r="C210" s="160" t="s">
        <v>55</v>
      </c>
      <c r="D210" s="160" t="s">
        <v>632</v>
      </c>
      <c r="E210" s="162">
        <v>300</v>
      </c>
      <c r="F210" s="75">
        <v>90000</v>
      </c>
      <c r="G210" s="145"/>
      <c r="H210" s="75">
        <f t="shared" si="6"/>
        <v>90000</v>
      </c>
    </row>
    <row r="211" spans="1:8" ht="25.5">
      <c r="A211" s="26" t="s">
        <v>699</v>
      </c>
      <c r="B211" s="160" t="s">
        <v>6</v>
      </c>
      <c r="C211" s="160" t="s">
        <v>55</v>
      </c>
      <c r="D211" s="160" t="s">
        <v>633</v>
      </c>
      <c r="E211" s="162">
        <v>300</v>
      </c>
      <c r="F211" s="75">
        <v>164000</v>
      </c>
      <c r="G211" s="145"/>
      <c r="H211" s="75">
        <f t="shared" si="6"/>
        <v>164000</v>
      </c>
    </row>
    <row r="212" spans="1:8" ht="51">
      <c r="A212" s="3" t="s">
        <v>760</v>
      </c>
      <c r="B212" s="225" t="s">
        <v>6</v>
      </c>
      <c r="C212" s="225" t="s">
        <v>55</v>
      </c>
      <c r="D212" s="191">
        <v>2190100430</v>
      </c>
      <c r="E212" s="226">
        <v>200</v>
      </c>
      <c r="F212" s="75">
        <v>56818.5</v>
      </c>
      <c r="G212" s="145"/>
      <c r="H212" s="75">
        <f t="shared" si="6"/>
        <v>56818.5</v>
      </c>
    </row>
    <row r="213" spans="1:8" ht="66.75" customHeight="1">
      <c r="A213" s="37" t="s">
        <v>761</v>
      </c>
      <c r="B213" s="160" t="s">
        <v>6</v>
      </c>
      <c r="C213" s="160" t="s">
        <v>55</v>
      </c>
      <c r="D213" s="162">
        <v>2190100440</v>
      </c>
      <c r="E213" s="162">
        <v>300</v>
      </c>
      <c r="F213" s="76">
        <v>6000</v>
      </c>
      <c r="G213" s="145"/>
      <c r="H213" s="75">
        <f t="shared" ref="H213:H226" si="7">F213+G213</f>
        <v>6000</v>
      </c>
    </row>
    <row r="214" spans="1:8" ht="41.25" customHeight="1">
      <c r="A214" s="26" t="s">
        <v>778</v>
      </c>
      <c r="B214" s="160" t="s">
        <v>6</v>
      </c>
      <c r="C214" s="160" t="s">
        <v>55</v>
      </c>
      <c r="D214" s="160" t="s">
        <v>779</v>
      </c>
      <c r="E214" s="162">
        <v>200</v>
      </c>
      <c r="F214" s="76">
        <v>110975</v>
      </c>
      <c r="G214" s="145"/>
      <c r="H214" s="75">
        <f t="shared" si="7"/>
        <v>110975</v>
      </c>
    </row>
    <row r="215" spans="1:8" ht="52.5" customHeight="1">
      <c r="A215" s="39" t="s">
        <v>444</v>
      </c>
      <c r="B215" s="160" t="s">
        <v>6</v>
      </c>
      <c r="C215" s="160" t="s">
        <v>55</v>
      </c>
      <c r="D215" s="160" t="s">
        <v>641</v>
      </c>
      <c r="E215" s="162">
        <v>200</v>
      </c>
      <c r="F215" s="75">
        <v>0</v>
      </c>
      <c r="G215" s="145"/>
      <c r="H215" s="75">
        <f t="shared" si="7"/>
        <v>0</v>
      </c>
    </row>
    <row r="216" spans="1:8" ht="40.5" customHeight="1">
      <c r="A216" s="47" t="s">
        <v>620</v>
      </c>
      <c r="B216" s="160" t="s">
        <v>6</v>
      </c>
      <c r="C216" s="160" t="s">
        <v>55</v>
      </c>
      <c r="D216" s="162">
        <v>3330100850</v>
      </c>
      <c r="E216" s="162">
        <v>200</v>
      </c>
      <c r="F216" s="76">
        <v>30000</v>
      </c>
      <c r="G216" s="145"/>
      <c r="H216" s="75">
        <f t="shared" si="7"/>
        <v>30000</v>
      </c>
    </row>
    <row r="217" spans="1:8" ht="42" customHeight="1">
      <c r="A217" s="47" t="s">
        <v>707</v>
      </c>
      <c r="B217" s="160" t="s">
        <v>6</v>
      </c>
      <c r="C217" s="160" t="s">
        <v>55</v>
      </c>
      <c r="D217" s="162">
        <v>3330100850</v>
      </c>
      <c r="E217" s="162">
        <v>600</v>
      </c>
      <c r="F217" s="76">
        <v>100000</v>
      </c>
      <c r="G217" s="145"/>
      <c r="H217" s="75">
        <f>F217+G217</f>
        <v>100000</v>
      </c>
    </row>
    <row r="218" spans="1:8" ht="42" customHeight="1">
      <c r="A218" s="39" t="s">
        <v>788</v>
      </c>
      <c r="B218" s="233" t="s">
        <v>6</v>
      </c>
      <c r="C218" s="233" t="s">
        <v>55</v>
      </c>
      <c r="D218" s="234">
        <v>3340100900</v>
      </c>
      <c r="E218" s="234">
        <v>200</v>
      </c>
      <c r="F218" s="76">
        <v>15500</v>
      </c>
      <c r="G218" s="145"/>
      <c r="H218" s="75">
        <f>F218+G218</f>
        <v>15500</v>
      </c>
    </row>
    <row r="219" spans="1:8" ht="63.75">
      <c r="A219" s="26" t="s">
        <v>185</v>
      </c>
      <c r="B219" s="160" t="s">
        <v>6</v>
      </c>
      <c r="C219" s="160" t="s">
        <v>55</v>
      </c>
      <c r="D219" s="25">
        <v>4190000370</v>
      </c>
      <c r="E219" s="162">
        <v>100</v>
      </c>
      <c r="F219" s="75">
        <v>1524283</v>
      </c>
      <c r="G219" s="145">
        <v>171482</v>
      </c>
      <c r="H219" s="75">
        <f t="shared" si="7"/>
        <v>1695765</v>
      </c>
    </row>
    <row r="220" spans="1:8" ht="38.25">
      <c r="A220" s="26" t="s">
        <v>186</v>
      </c>
      <c r="B220" s="160" t="s">
        <v>6</v>
      </c>
      <c r="C220" s="160" t="s">
        <v>55</v>
      </c>
      <c r="D220" s="25">
        <v>4190000370</v>
      </c>
      <c r="E220" s="162">
        <v>200</v>
      </c>
      <c r="F220" s="75">
        <v>82585</v>
      </c>
      <c r="G220" s="145"/>
      <c r="H220" s="75">
        <f t="shared" si="7"/>
        <v>82585</v>
      </c>
    </row>
    <row r="221" spans="1:8" ht="77.25">
      <c r="A221" s="39" t="s">
        <v>708</v>
      </c>
      <c r="B221" s="160" t="s">
        <v>6</v>
      </c>
      <c r="C221" s="162">
        <v>1004</v>
      </c>
      <c r="D221" s="160" t="s">
        <v>536</v>
      </c>
      <c r="E221" s="162">
        <v>300</v>
      </c>
      <c r="F221" s="75">
        <v>695685.37</v>
      </c>
      <c r="G221" s="145"/>
      <c r="H221" s="75">
        <f t="shared" si="7"/>
        <v>695685.37</v>
      </c>
    </row>
    <row r="222" spans="1:8" ht="63.75">
      <c r="A222" s="26" t="s">
        <v>811</v>
      </c>
      <c r="B222" s="170" t="s">
        <v>6</v>
      </c>
      <c r="C222" s="171">
        <v>1101</v>
      </c>
      <c r="D222" s="146" t="s">
        <v>414</v>
      </c>
      <c r="E222" s="171">
        <v>100</v>
      </c>
      <c r="F222" s="75">
        <v>12500</v>
      </c>
      <c r="G222" s="145"/>
      <c r="H222" s="75">
        <f t="shared" si="7"/>
        <v>12500</v>
      </c>
    </row>
    <row r="223" spans="1:8" ht="38.25">
      <c r="A223" s="26" t="s">
        <v>593</v>
      </c>
      <c r="B223" s="160" t="s">
        <v>6</v>
      </c>
      <c r="C223" s="162">
        <v>1101</v>
      </c>
      <c r="D223" s="146" t="s">
        <v>414</v>
      </c>
      <c r="E223" s="162">
        <v>200</v>
      </c>
      <c r="F223" s="75">
        <v>17000</v>
      </c>
      <c r="G223" s="145"/>
      <c r="H223" s="75">
        <f t="shared" si="7"/>
        <v>17000</v>
      </c>
    </row>
    <row r="224" spans="1:8" ht="57.75" customHeight="1">
      <c r="A224" s="26" t="s">
        <v>932</v>
      </c>
      <c r="B224" s="262" t="s">
        <v>6</v>
      </c>
      <c r="C224" s="263">
        <v>1101</v>
      </c>
      <c r="D224" s="146" t="s">
        <v>414</v>
      </c>
      <c r="E224" s="263">
        <v>600</v>
      </c>
      <c r="F224" s="145">
        <v>20500</v>
      </c>
      <c r="G224" s="145"/>
      <c r="H224" s="75">
        <f t="shared" si="7"/>
        <v>20500</v>
      </c>
    </row>
    <row r="225" spans="1:8" ht="54.75" customHeight="1">
      <c r="A225" s="26" t="s">
        <v>368</v>
      </c>
      <c r="B225" s="160" t="s">
        <v>6</v>
      </c>
      <c r="C225" s="162">
        <v>1102</v>
      </c>
      <c r="D225" s="146" t="s">
        <v>635</v>
      </c>
      <c r="E225" s="162">
        <v>100</v>
      </c>
      <c r="F225" s="75">
        <v>107897.59</v>
      </c>
      <c r="G225" s="145"/>
      <c r="H225" s="75">
        <f t="shared" si="7"/>
        <v>107897.59</v>
      </c>
    </row>
    <row r="226" spans="1:8" ht="54.75" customHeight="1">
      <c r="A226" s="26" t="s">
        <v>939</v>
      </c>
      <c r="B226" s="262" t="s">
        <v>6</v>
      </c>
      <c r="C226" s="263">
        <v>1102</v>
      </c>
      <c r="D226" s="146" t="s">
        <v>635</v>
      </c>
      <c r="E226" s="263">
        <v>600</v>
      </c>
      <c r="F226" s="145">
        <v>92102.41</v>
      </c>
      <c r="G226" s="145"/>
      <c r="H226" s="75">
        <f t="shared" si="7"/>
        <v>92102.41</v>
      </c>
    </row>
    <row r="227" spans="1:8" ht="27" customHeight="1">
      <c r="A227" s="48" t="s">
        <v>123</v>
      </c>
      <c r="B227" s="44" t="s">
        <v>122</v>
      </c>
      <c r="C227" s="49"/>
      <c r="D227" s="44"/>
      <c r="E227" s="158"/>
      <c r="F227" s="74">
        <f t="shared" ref="F227" si="8">F228+F229+F230+F231+F235+F236+F237+F238+F239+F232+F234+F233</f>
        <v>5824260.0999999996</v>
      </c>
      <c r="G227" s="74">
        <f t="shared" ref="G227" si="9">G228+G229+G230+G231+G235+G236+G237+G238+G239+G232+G234+G233</f>
        <v>249257</v>
      </c>
      <c r="H227" s="74">
        <f t="shared" ref="H227" si="10">H228+H229+H230+H231+H235+H236+H237+H238+H239+H232+H234+H233</f>
        <v>6073517.0999999996</v>
      </c>
    </row>
    <row r="228" spans="1:8" ht="30.75" customHeight="1">
      <c r="A228" s="39" t="s">
        <v>591</v>
      </c>
      <c r="B228" s="160" t="s">
        <v>122</v>
      </c>
      <c r="C228" s="160" t="s">
        <v>45</v>
      </c>
      <c r="D228" s="25">
        <v>2240100230</v>
      </c>
      <c r="E228" s="162">
        <v>200</v>
      </c>
      <c r="F228" s="75">
        <v>548337.69999999995</v>
      </c>
      <c r="G228" s="145"/>
      <c r="H228" s="75">
        <f>F228+G228</f>
        <v>548337.69999999995</v>
      </c>
    </row>
    <row r="229" spans="1:8" ht="51">
      <c r="A229" s="26" t="s">
        <v>142</v>
      </c>
      <c r="B229" s="160" t="s">
        <v>122</v>
      </c>
      <c r="C229" s="160" t="s">
        <v>45</v>
      </c>
      <c r="D229" s="25">
        <v>4290020140</v>
      </c>
      <c r="E229" s="162">
        <v>200</v>
      </c>
      <c r="F229" s="75">
        <v>206500</v>
      </c>
      <c r="G229" s="145"/>
      <c r="H229" s="75">
        <f t="shared" ref="H229:H239" si="11">F229+G229</f>
        <v>206500</v>
      </c>
    </row>
    <row r="230" spans="1:8" ht="51.75">
      <c r="A230" s="123" t="s">
        <v>438</v>
      </c>
      <c r="B230" s="160" t="s">
        <v>122</v>
      </c>
      <c r="C230" s="160" t="s">
        <v>45</v>
      </c>
      <c r="D230" s="160" t="s">
        <v>640</v>
      </c>
      <c r="E230" s="162">
        <v>200</v>
      </c>
      <c r="F230" s="75">
        <v>80000</v>
      </c>
      <c r="G230" s="145"/>
      <c r="H230" s="75">
        <f t="shared" si="11"/>
        <v>80000</v>
      </c>
    </row>
    <row r="231" spans="1:8" ht="51">
      <c r="A231" s="26" t="s">
        <v>520</v>
      </c>
      <c r="B231" s="160" t="s">
        <v>122</v>
      </c>
      <c r="C231" s="160" t="s">
        <v>54</v>
      </c>
      <c r="D231" s="146" t="s">
        <v>639</v>
      </c>
      <c r="E231" s="162">
        <v>200</v>
      </c>
      <c r="F231" s="75">
        <v>190000</v>
      </c>
      <c r="G231" s="145"/>
      <c r="H231" s="75">
        <f t="shared" si="11"/>
        <v>190000</v>
      </c>
    </row>
    <row r="232" spans="1:8" ht="41.25" customHeight="1">
      <c r="A232" s="39" t="s">
        <v>630</v>
      </c>
      <c r="B232" s="160" t="s">
        <v>122</v>
      </c>
      <c r="C232" s="160" t="s">
        <v>54</v>
      </c>
      <c r="D232" s="146" t="s">
        <v>597</v>
      </c>
      <c r="E232" s="162">
        <v>200</v>
      </c>
      <c r="F232" s="75">
        <v>100000</v>
      </c>
      <c r="G232" s="145"/>
      <c r="H232" s="75">
        <f t="shared" si="11"/>
        <v>100000</v>
      </c>
    </row>
    <row r="233" spans="1:8" ht="51.75">
      <c r="A233" s="39" t="s">
        <v>822</v>
      </c>
      <c r="B233" s="177" t="s">
        <v>122</v>
      </c>
      <c r="C233" s="177" t="s">
        <v>55</v>
      </c>
      <c r="D233" s="146" t="s">
        <v>539</v>
      </c>
      <c r="E233" s="178">
        <v>200</v>
      </c>
      <c r="F233" s="75">
        <v>120000</v>
      </c>
      <c r="G233" s="145"/>
      <c r="H233" s="75">
        <f t="shared" si="11"/>
        <v>120000</v>
      </c>
    </row>
    <row r="234" spans="1:8" ht="42.75" customHeight="1">
      <c r="A234" s="39" t="s">
        <v>620</v>
      </c>
      <c r="B234" s="160" t="s">
        <v>122</v>
      </c>
      <c r="C234" s="160" t="s">
        <v>55</v>
      </c>
      <c r="D234" s="160" t="s">
        <v>662</v>
      </c>
      <c r="E234" s="162">
        <v>200</v>
      </c>
      <c r="F234" s="75">
        <v>70000</v>
      </c>
      <c r="G234" s="145"/>
      <c r="H234" s="75">
        <f t="shared" si="11"/>
        <v>70000</v>
      </c>
    </row>
    <row r="235" spans="1:8" ht="63.75">
      <c r="A235" s="26" t="s">
        <v>121</v>
      </c>
      <c r="B235" s="160" t="s">
        <v>122</v>
      </c>
      <c r="C235" s="160" t="s">
        <v>124</v>
      </c>
      <c r="D235" s="160" t="s">
        <v>116</v>
      </c>
      <c r="E235" s="41" t="s">
        <v>7</v>
      </c>
      <c r="F235" s="75">
        <v>1935986</v>
      </c>
      <c r="G235" s="145">
        <v>249257</v>
      </c>
      <c r="H235" s="75">
        <f t="shared" si="11"/>
        <v>2185243</v>
      </c>
    </row>
    <row r="236" spans="1:8" ht="38.25">
      <c r="A236" s="26" t="s">
        <v>140</v>
      </c>
      <c r="B236" s="160" t="s">
        <v>122</v>
      </c>
      <c r="C236" s="160" t="s">
        <v>124</v>
      </c>
      <c r="D236" s="160" t="s">
        <v>116</v>
      </c>
      <c r="E236" s="41" t="s">
        <v>70</v>
      </c>
      <c r="F236" s="75">
        <v>166936</v>
      </c>
      <c r="G236" s="145"/>
      <c r="H236" s="75">
        <f t="shared" si="11"/>
        <v>166936</v>
      </c>
    </row>
    <row r="237" spans="1:8" ht="25.5">
      <c r="A237" s="26" t="s">
        <v>184</v>
      </c>
      <c r="B237" s="160" t="s">
        <v>122</v>
      </c>
      <c r="C237" s="160" t="s">
        <v>124</v>
      </c>
      <c r="D237" s="160" t="s">
        <v>116</v>
      </c>
      <c r="E237" s="41" t="s">
        <v>183</v>
      </c>
      <c r="F237" s="75">
        <v>2000</v>
      </c>
      <c r="G237" s="145"/>
      <c r="H237" s="75">
        <f t="shared" si="11"/>
        <v>2000</v>
      </c>
    </row>
    <row r="238" spans="1:8" ht="39">
      <c r="A238" s="39" t="s">
        <v>372</v>
      </c>
      <c r="B238" s="160" t="s">
        <v>122</v>
      </c>
      <c r="C238" s="160" t="s">
        <v>60</v>
      </c>
      <c r="D238" s="166" t="s">
        <v>601</v>
      </c>
      <c r="E238" s="40">
        <v>400</v>
      </c>
      <c r="F238" s="75">
        <v>2124500.4</v>
      </c>
      <c r="G238" s="145"/>
      <c r="H238" s="75">
        <f t="shared" si="11"/>
        <v>2124500.4</v>
      </c>
    </row>
    <row r="239" spans="1:8" ht="42.75" customHeight="1">
      <c r="A239" s="26" t="s">
        <v>593</v>
      </c>
      <c r="B239" s="160" t="s">
        <v>122</v>
      </c>
      <c r="C239" s="160" t="s">
        <v>312</v>
      </c>
      <c r="D239" s="146" t="s">
        <v>414</v>
      </c>
      <c r="E239" s="162">
        <v>200</v>
      </c>
      <c r="F239" s="75">
        <v>280000</v>
      </c>
      <c r="G239" s="145"/>
      <c r="H239" s="75">
        <f t="shared" si="11"/>
        <v>280000</v>
      </c>
    </row>
    <row r="240" spans="1:8" ht="18" customHeight="1">
      <c r="A240" s="169" t="s">
        <v>16</v>
      </c>
      <c r="B240" s="87"/>
      <c r="C240" s="87"/>
      <c r="D240" s="87"/>
      <c r="E240" s="87"/>
      <c r="F240" s="74">
        <f>F19+F75+F72+F130+F227</f>
        <v>301434517.74000013</v>
      </c>
      <c r="G240" s="74">
        <f>G19+G75+G72+G130+G227</f>
        <v>3235460.79</v>
      </c>
      <c r="H240" s="74">
        <f>H19+H75+H72+H130+H227</f>
        <v>304669978.53000009</v>
      </c>
    </row>
    <row r="241" spans="1:1" ht="12.75" customHeight="1">
      <c r="A241" s="83"/>
    </row>
    <row r="242" spans="1:1" ht="12.75" customHeight="1">
      <c r="A242" s="83"/>
    </row>
  </sheetData>
  <mergeCells count="21">
    <mergeCell ref="G16:G18"/>
    <mergeCell ref="H16:H18"/>
    <mergeCell ref="D6:H6"/>
    <mergeCell ref="D7:H7"/>
    <mergeCell ref="D8:H8"/>
    <mergeCell ref="D9:H9"/>
    <mergeCell ref="C10:H10"/>
    <mergeCell ref="E15:H15"/>
    <mergeCell ref="A12:H12"/>
    <mergeCell ref="A13:H13"/>
    <mergeCell ref="F16:F18"/>
    <mergeCell ref="A16:A18"/>
    <mergeCell ref="B16:B18"/>
    <mergeCell ref="C16:C18"/>
    <mergeCell ref="D16:D18"/>
    <mergeCell ref="E16:E18"/>
    <mergeCell ref="D1:H1"/>
    <mergeCell ref="D2:H2"/>
    <mergeCell ref="D3:H3"/>
    <mergeCell ref="D4:H4"/>
    <mergeCell ref="C5:H5"/>
  </mergeCells>
  <pageMargins left="0.9055118110236221" right="0.31496062992125984" top="0.35433070866141736" bottom="0.35433070866141736" header="0" footer="0"/>
  <pageSetup paperSize="9" scale="70" fitToHeight="15" orientation="portrait" r:id="rId1"/>
  <rowBreaks count="9" manualBreakCount="9">
    <brk id="36" max="7" man="1"/>
    <brk id="62" max="7" man="1"/>
    <brk id="91" max="7" man="1"/>
    <brk id="113" max="7" man="1"/>
    <brk id="136" max="7" man="1"/>
    <brk id="158" max="7" man="1"/>
    <brk id="177" max="7" man="1"/>
    <brk id="208" max="7" man="1"/>
    <brk id="23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topLeftCell="A13" zoomScaleSheetLayoutView="100" workbookViewId="0">
      <selection activeCell="B19" sqref="B19:J25"/>
    </sheetView>
  </sheetViews>
  <sheetFormatPr defaultRowHeight="15"/>
  <cols>
    <col min="1" max="1" width="22" customWidth="1"/>
    <col min="2" max="2" width="10.7109375" customWidth="1"/>
    <col min="3" max="3" width="10.28515625" customWidth="1"/>
    <col min="4" max="4" width="11" customWidth="1"/>
    <col min="5" max="5" width="9.7109375" customWidth="1"/>
    <col min="6" max="6" width="12" customWidth="1"/>
    <col min="7" max="7" width="10.85546875" customWidth="1"/>
    <col min="8" max="8" width="12" customWidth="1"/>
    <col min="9" max="9" width="11.85546875" customWidth="1"/>
    <col min="10" max="10" width="14.42578125" customWidth="1"/>
  </cols>
  <sheetData>
    <row r="1" spans="1:10" ht="15.75" customHeight="1">
      <c r="G1" s="295" t="s">
        <v>904</v>
      </c>
      <c r="H1" s="295"/>
      <c r="I1" s="295"/>
      <c r="J1" s="295"/>
    </row>
    <row r="2" spans="1:10" ht="15.75" customHeight="1">
      <c r="G2" s="295" t="s">
        <v>905</v>
      </c>
      <c r="H2" s="295"/>
      <c r="I2" s="295"/>
      <c r="J2" s="295"/>
    </row>
    <row r="3" spans="1:10" ht="15.75" customHeight="1">
      <c r="G3" s="295" t="s">
        <v>906</v>
      </c>
      <c r="H3" s="295"/>
      <c r="I3" s="295"/>
      <c r="J3" s="295"/>
    </row>
    <row r="4" spans="1:10" ht="15.75" customHeight="1">
      <c r="G4" s="295" t="s">
        <v>907</v>
      </c>
      <c r="H4" s="295"/>
      <c r="I4" s="295"/>
      <c r="J4" s="295"/>
    </row>
    <row r="5" spans="1:10" ht="15.75" customHeight="1">
      <c r="G5" s="295" t="s">
        <v>974</v>
      </c>
      <c r="H5" s="295"/>
      <c r="I5" s="295"/>
      <c r="J5" s="295"/>
    </row>
    <row r="6" spans="1:10" ht="15.75" customHeight="1">
      <c r="F6" s="270"/>
      <c r="G6" s="295" t="s">
        <v>941</v>
      </c>
      <c r="H6" s="295"/>
      <c r="I6" s="295"/>
      <c r="J6" s="295"/>
    </row>
    <row r="7" spans="1:10" ht="15" customHeight="1">
      <c r="F7" s="274"/>
      <c r="G7" s="295" t="s">
        <v>905</v>
      </c>
      <c r="H7" s="295"/>
      <c r="I7" s="295"/>
      <c r="J7" s="295"/>
    </row>
    <row r="8" spans="1:10" ht="15" customHeight="1">
      <c r="F8" s="274"/>
      <c r="G8" s="295" t="s">
        <v>906</v>
      </c>
      <c r="H8" s="295"/>
      <c r="I8" s="295"/>
      <c r="J8" s="295"/>
    </row>
    <row r="9" spans="1:10" ht="15" customHeight="1">
      <c r="F9" s="274"/>
      <c r="G9" s="295" t="s">
        <v>907</v>
      </c>
      <c r="H9" s="295"/>
      <c r="I9" s="295"/>
      <c r="J9" s="295"/>
    </row>
    <row r="10" spans="1:10" ht="15" customHeight="1">
      <c r="F10" s="270"/>
      <c r="G10" s="295" t="s">
        <v>814</v>
      </c>
      <c r="H10" s="295"/>
      <c r="I10" s="295"/>
      <c r="J10" s="295"/>
    </row>
    <row r="11" spans="1:10" ht="15" customHeight="1">
      <c r="F11" s="269"/>
      <c r="G11" s="269"/>
      <c r="H11" s="269"/>
    </row>
    <row r="12" spans="1:10" ht="15" customHeight="1">
      <c r="A12" s="302" t="s">
        <v>942</v>
      </c>
      <c r="B12" s="302"/>
      <c r="C12" s="302"/>
      <c r="D12" s="302"/>
      <c r="E12" s="302"/>
      <c r="F12" s="302"/>
      <c r="G12" s="302"/>
      <c r="H12" s="302"/>
      <c r="I12" s="302"/>
    </row>
    <row r="13" spans="1:10" ht="15" customHeight="1">
      <c r="A13" s="302" t="s">
        <v>943</v>
      </c>
      <c r="B13" s="302"/>
      <c r="C13" s="302"/>
      <c r="D13" s="302"/>
      <c r="E13" s="302"/>
      <c r="F13" s="302"/>
      <c r="G13" s="302"/>
      <c r="H13" s="302"/>
      <c r="I13" s="302"/>
    </row>
    <row r="14" spans="1:10" ht="15" customHeight="1">
      <c r="A14" s="302" t="s">
        <v>944</v>
      </c>
      <c r="B14" s="302"/>
      <c r="C14" s="302"/>
      <c r="D14" s="302"/>
      <c r="E14" s="302"/>
      <c r="F14" s="302"/>
      <c r="G14" s="302"/>
      <c r="H14" s="302"/>
      <c r="I14" s="302"/>
    </row>
    <row r="16" spans="1:10" ht="15.75">
      <c r="H16" s="275"/>
      <c r="I16" s="276" t="s">
        <v>295</v>
      </c>
    </row>
    <row r="17" spans="1:10">
      <c r="A17" s="356" t="s">
        <v>945</v>
      </c>
      <c r="B17" s="358" t="s">
        <v>357</v>
      </c>
      <c r="C17" s="359"/>
      <c r="D17" s="359"/>
      <c r="E17" s="359"/>
      <c r="F17" s="359"/>
      <c r="G17" s="359"/>
      <c r="H17" s="359"/>
      <c r="I17" s="359"/>
      <c r="J17" s="360"/>
    </row>
    <row r="18" spans="1:10" ht="409.6" customHeight="1">
      <c r="A18" s="357"/>
      <c r="B18" s="20" t="s">
        <v>946</v>
      </c>
      <c r="C18" s="20" t="s">
        <v>947</v>
      </c>
      <c r="D18" s="20" t="s">
        <v>948</v>
      </c>
      <c r="E18" s="20" t="s">
        <v>949</v>
      </c>
      <c r="F18" s="20" t="s">
        <v>950</v>
      </c>
      <c r="G18" s="20" t="s">
        <v>951</v>
      </c>
      <c r="H18" s="277" t="s">
        <v>952</v>
      </c>
      <c r="I18" s="278" t="s">
        <v>953</v>
      </c>
      <c r="J18" s="20" t="s">
        <v>954</v>
      </c>
    </row>
    <row r="19" spans="1:10" ht="43.5" customHeight="1">
      <c r="A19" s="279" t="s">
        <v>955</v>
      </c>
      <c r="B19" s="280">
        <v>76163</v>
      </c>
      <c r="C19" s="13">
        <v>817332</v>
      </c>
      <c r="D19" s="13">
        <v>828681</v>
      </c>
      <c r="E19" s="13">
        <v>42100</v>
      </c>
      <c r="F19" s="13">
        <v>130836</v>
      </c>
      <c r="G19" s="13">
        <v>229100</v>
      </c>
      <c r="H19" s="13"/>
      <c r="I19" s="281"/>
      <c r="J19" s="13"/>
    </row>
    <row r="20" spans="1:10" ht="44.25" customHeight="1">
      <c r="A20" s="282" t="s">
        <v>956</v>
      </c>
      <c r="B20" s="280">
        <v>45214</v>
      </c>
      <c r="C20" s="13">
        <v>634383</v>
      </c>
      <c r="D20" s="13">
        <v>245491</v>
      </c>
      <c r="E20" s="13">
        <v>42100</v>
      </c>
      <c r="F20" s="13">
        <v>183880</v>
      </c>
      <c r="G20" s="13">
        <v>242700</v>
      </c>
      <c r="H20" s="13"/>
      <c r="I20" s="280">
        <v>140207</v>
      </c>
      <c r="J20" s="280">
        <v>764041</v>
      </c>
    </row>
    <row r="21" spans="1:10" ht="45" customHeight="1">
      <c r="A21" s="282" t="s">
        <v>957</v>
      </c>
      <c r="B21" s="280">
        <v>84625</v>
      </c>
      <c r="C21" s="13">
        <v>946529</v>
      </c>
      <c r="D21" s="13">
        <v>730072</v>
      </c>
      <c r="E21" s="13">
        <v>73700</v>
      </c>
      <c r="F21" s="271" t="s">
        <v>962</v>
      </c>
      <c r="G21" s="13">
        <v>243300</v>
      </c>
      <c r="H21" s="13"/>
      <c r="I21" s="280">
        <v>98200</v>
      </c>
      <c r="J21" s="280">
        <v>300000</v>
      </c>
    </row>
    <row r="22" spans="1:10" ht="43.5" customHeight="1">
      <c r="A22" s="282" t="s">
        <v>958</v>
      </c>
      <c r="B22" s="280">
        <v>54934</v>
      </c>
      <c r="C22" s="13">
        <v>194741</v>
      </c>
      <c r="D22" s="13">
        <v>0</v>
      </c>
      <c r="E22" s="13">
        <v>0</v>
      </c>
      <c r="F22" s="271" t="s">
        <v>963</v>
      </c>
      <c r="G22" s="283">
        <v>50000</v>
      </c>
      <c r="H22" s="284"/>
      <c r="I22" s="281"/>
      <c r="J22" s="280">
        <v>405511.45</v>
      </c>
    </row>
    <row r="23" spans="1:10" ht="44.25" customHeight="1">
      <c r="A23" s="282" t="s">
        <v>959</v>
      </c>
      <c r="B23" s="280">
        <v>99664</v>
      </c>
      <c r="C23" s="13">
        <v>1374468</v>
      </c>
      <c r="D23" s="13">
        <v>537691</v>
      </c>
      <c r="E23" s="13">
        <v>42100</v>
      </c>
      <c r="F23" s="13">
        <v>1083589</v>
      </c>
      <c r="G23" s="13">
        <v>201200</v>
      </c>
      <c r="H23" s="13">
        <v>46200</v>
      </c>
      <c r="I23" s="281"/>
      <c r="J23" s="280"/>
    </row>
    <row r="24" spans="1:10" ht="44.25" customHeight="1">
      <c r="A24" s="285" t="s">
        <v>960</v>
      </c>
      <c r="B24" s="280"/>
      <c r="C24" s="13"/>
      <c r="D24" s="13"/>
      <c r="E24" s="13"/>
      <c r="F24" s="13"/>
      <c r="G24" s="13"/>
      <c r="H24" s="13"/>
      <c r="I24" s="281"/>
      <c r="J24" s="280">
        <v>300000</v>
      </c>
    </row>
    <row r="25" spans="1:10">
      <c r="A25" s="286" t="s">
        <v>961</v>
      </c>
      <c r="B25" s="287">
        <f>B19+B20+B21+B22+B23+B24</f>
        <v>360600</v>
      </c>
      <c r="C25" s="287">
        <f t="shared" ref="C25:J25" si="0">C19+C20+C21+C22+C23+C24</f>
        <v>3967453</v>
      </c>
      <c r="D25" s="287">
        <f t="shared" si="0"/>
        <v>2341935</v>
      </c>
      <c r="E25" s="287">
        <f t="shared" si="0"/>
        <v>200000</v>
      </c>
      <c r="F25" s="287">
        <f t="shared" si="0"/>
        <v>1851900</v>
      </c>
      <c r="G25" s="287">
        <f t="shared" si="0"/>
        <v>966300</v>
      </c>
      <c r="H25" s="287">
        <f t="shared" si="0"/>
        <v>46200</v>
      </c>
      <c r="I25" s="287">
        <f t="shared" si="0"/>
        <v>238407</v>
      </c>
      <c r="J25" s="288">
        <f t="shared" si="0"/>
        <v>1769552.45</v>
      </c>
    </row>
    <row r="26" spans="1:10">
      <c r="J26" s="289"/>
    </row>
    <row r="28" spans="1:10">
      <c r="B28" s="289"/>
    </row>
  </sheetData>
  <mergeCells count="15">
    <mergeCell ref="A14:I14"/>
    <mergeCell ref="A17:A18"/>
    <mergeCell ref="B17:J17"/>
    <mergeCell ref="G7:J7"/>
    <mergeCell ref="G8:J8"/>
    <mergeCell ref="G9:J9"/>
    <mergeCell ref="G10:J10"/>
    <mergeCell ref="A12:I12"/>
    <mergeCell ref="A13:I13"/>
    <mergeCell ref="G6:J6"/>
    <mergeCell ref="G1:J1"/>
    <mergeCell ref="G2:J2"/>
    <mergeCell ref="G3:J3"/>
    <mergeCell ref="G4:J4"/>
    <mergeCell ref="G5:J5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 </vt:lpstr>
      <vt:lpstr>'Приложение 3'!Область_печати</vt:lpstr>
      <vt:lpstr>'Приложение 5'!Область_печати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2022-08-04T08:31:02Z</cp:lastPrinted>
  <dcterms:created xsi:type="dcterms:W3CDTF">2014-09-25T13:17:34Z</dcterms:created>
  <dcterms:modified xsi:type="dcterms:W3CDTF">2022-08-04T08:33:06Z</dcterms:modified>
</cp:coreProperties>
</file>